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50" windowWidth="19020" windowHeight="12405" activeTab="0"/>
  </bookViews>
  <sheets>
    <sheet name="Bratts tratt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<sst xmlns="http://schemas.openxmlformats.org/spreadsheetml/2006/main" count="113" uniqueCount="75">
  <si>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%</t>
  </si>
  <si>
    <t>-</t>
  </si>
  <si>
    <t>Nr</t>
  </si>
  <si>
    <t>Sannolikhet</t>
  </si>
  <si>
    <t>Motsägelsefullt</t>
  </si>
  <si>
    <t>Värde</t>
  </si>
  <si>
    <t>Sanning styrkt</t>
  </si>
  <si>
    <t>Sanning ostyrkt</t>
  </si>
  <si>
    <t>Rimligt ostyrkt</t>
  </si>
  <si>
    <t>Rimligt styrkt</t>
  </si>
  <si>
    <t>Möjligt styrkt</t>
  </si>
  <si>
    <t>Möjligt ostyrkt</t>
  </si>
  <si>
    <t>Uteslutet styrkt</t>
  </si>
  <si>
    <t>Uteslutet ostyrkt</t>
  </si>
  <si>
    <t>Orimligt styrkt</t>
  </si>
  <si>
    <t>Orimligt ostyrkt</t>
  </si>
  <si>
    <t>Ljuger ostyrkt</t>
  </si>
  <si>
    <t>Ljuger styrkt</t>
  </si>
  <si>
    <t>Start 100% sanning</t>
  </si>
  <si>
    <t>Påstående</t>
  </si>
  <si>
    <t>Värde 1-10</t>
  </si>
  <si>
    <t>Ålder</t>
  </si>
  <si>
    <t>% trovärdighet</t>
  </si>
  <si>
    <t>Nr 2</t>
  </si>
  <si>
    <t>Person namn=</t>
  </si>
  <si>
    <t>Nr 1</t>
  </si>
  <si>
    <t>trovärdig</t>
  </si>
  <si>
    <t>lögnare</t>
  </si>
  <si>
    <t>kronisk lögnare</t>
  </si>
  <si>
    <t>0-1.4</t>
  </si>
  <si>
    <t>1.4-1.8</t>
  </si>
  <si>
    <t>1.8-2.4</t>
  </si>
  <si>
    <t>2.4-</t>
  </si>
  <si>
    <t>opålitlig</t>
  </si>
  <si>
    <t>Medel</t>
  </si>
  <si>
    <t>Max</t>
  </si>
  <si>
    <t>Resultat</t>
  </si>
  <si>
    <t>Frågor</t>
  </si>
  <si>
    <t>&gt;0</t>
  </si>
  <si>
    <t>Antal frågor ljuger</t>
  </si>
  <si>
    <t>Antal frågor Sanning</t>
  </si>
  <si>
    <t>&lt;0</t>
  </si>
  <si>
    <t xml:space="preserve"> </t>
  </si>
  <si>
    <t>hederlig</t>
  </si>
  <si>
    <t>talar sanning</t>
  </si>
  <si>
    <t>ljuger</t>
  </si>
  <si>
    <t>Karaktär</t>
  </si>
  <si>
    <t>duktig</t>
  </si>
  <si>
    <t>smart</t>
  </si>
  <si>
    <t>klok</t>
  </si>
  <si>
    <t>snurrig</t>
  </si>
  <si>
    <t>dum</t>
  </si>
  <si>
    <t>korkad</t>
  </si>
  <si>
    <t>listig</t>
  </si>
  <si>
    <t>Person 1</t>
  </si>
  <si>
    <t>Person 2</t>
  </si>
  <si>
    <t>troligen en psykopat</t>
  </si>
  <si>
    <t>troligen en kronisk lögnare</t>
  </si>
  <si>
    <t>Adv. Percy Bratt lämnat in en falsk anmälan</t>
  </si>
  <si>
    <t>Adv. Percy Bratt läst sidor på Yakida, t.ex xoom</t>
  </si>
  <si>
    <t>Adv. Percy Bratt lurat advokatsamfundet</t>
  </si>
  <si>
    <t>Annika Tiger har ljugit för sitt ombud Percy Bratt</t>
  </si>
  <si>
    <t>Annika Tiger har ljugit för Datainspektionen?</t>
  </si>
  <si>
    <t>Annika Tiger har ljugit för JK tidigare?</t>
  </si>
  <si>
    <t>Annika Tiger har ljugit för Unionens A-kassa</t>
  </si>
  <si>
    <t>Annika Tiger har ljugit för Telia?</t>
  </si>
  <si>
    <t>Annika Tiger har trakasserat människor</t>
  </si>
  <si>
    <t>Annika Tiger har lagt ut datavirus på internet?</t>
  </si>
  <si>
    <t>Annika Tiger har ljugit för polisen</t>
  </si>
  <si>
    <t>Annika Tiger</t>
  </si>
  <si>
    <t>Advokat Percy Bratt</t>
  </si>
  <si>
    <t>en lögnare</t>
  </si>
  <si>
    <t>Betaversion 1A, 2009-11-17</t>
  </si>
  <si>
    <t>SVAR:</t>
  </si>
  <si>
    <t>planerande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</si>
</sst>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mk&quot;* #,##0_);_(&quot;mk&quot;* \(#,##0\);_(&quot;mk&quot;* &quot;-&quot;_);_(@_)"/>
    <numFmt numFmtId="168" formatCode="_(&quot;mk&quot;* #,##0.00_);_(&quot;mk&quot;* \(#,##0.00\);_(&quot;mk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5.25"/>
      <name val="Arial"/>
      <family val="0"/>
    </font>
    <font>
      <sz val="8.25"/>
      <name val="Arial"/>
      <family val="0"/>
    </font>
    <font>
      <b/>
      <sz val="8.25"/>
      <name val="Arial"/>
      <family val="2"/>
    </font>
    <font>
      <sz val="10"/>
      <color indexed="44"/>
      <name val="Arial"/>
      <family val="0"/>
    </font>
    <font>
      <sz val="10"/>
      <color indexed="22"/>
      <name val="Tahoma"/>
      <family val="2"/>
    </font>
    <font>
      <b/>
      <sz val="10"/>
      <color indexed="22"/>
      <name val="Arial"/>
      <family val="0"/>
    </font>
    <font>
      <b/>
      <sz val="10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3" xfId="0" applyFill="1" applyBorder="1" applyAlignment="1">
      <alignment wrapText="1"/>
    </xf>
    <xf numFmtId="0" fontId="4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vertical="center"/>
    </xf>
    <xf numFmtId="0" fontId="10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vertical="center"/>
    </xf>
    <xf numFmtId="0" fontId="10" fillId="3" borderId="14" xfId="0" applyFont="1" applyFill="1" applyBorder="1" applyAlignment="1">
      <alignment/>
    </xf>
    <xf numFmtId="0" fontId="0" fillId="4" borderId="0" xfId="0" applyFill="1" applyAlignment="1">
      <alignment/>
    </xf>
    <xf numFmtId="0" fontId="10" fillId="3" borderId="10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0" fillId="3" borderId="3" xfId="0" applyFont="1" applyFill="1" applyBorder="1" applyAlignment="1">
      <alignment wrapText="1"/>
    </xf>
    <xf numFmtId="0" fontId="0" fillId="4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3" borderId="6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5" fillId="2" borderId="0" xfId="0" applyFont="1" applyFill="1" applyAlignment="1">
      <alignment vertical="top" wrapText="1"/>
    </xf>
    <xf numFmtId="1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0" fontId="1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8" xfId="0" applyFill="1" applyBorder="1" applyAlignment="1">
      <alignment horizontal="center"/>
    </xf>
    <xf numFmtId="0" fontId="14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17" fillId="5" borderId="19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16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9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  <cellStyle name="Valuta (0)_KopiaavLöneberäkning77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>
        <c:manualLayout>
          <c:xMode val="factor"/>
          <c:yMode val="factor"/>
          <c:x val="-0.1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35"/>
          <c:w val="0.68575"/>
          <c:h val="0.8885"/>
        </c:manualLayout>
      </c:layout>
      <c:lineChart>
        <c:grouping val="standard"/>
        <c:varyColors val="0"/>
        <c:ser>
          <c:idx val="0"/>
          <c:order val="0"/>
          <c:tx>
            <c:v>person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7.757575757575758</c:v>
                </c:pt>
                <c:pt idx="2">
                  <c:v>13.575757575757576</c:v>
                </c:pt>
                <c:pt idx="3">
                  <c:v>17.939393939393938</c:v>
                </c:pt>
                <c:pt idx="4">
                  <c:v>21.21212121212121</c:v>
                </c:pt>
                <c:pt idx="5">
                  <c:v>23.666666666666668</c:v>
                </c:pt>
                <c:pt idx="6">
                  <c:v>25.507575757575758</c:v>
                </c:pt>
                <c:pt idx="7">
                  <c:v>26.888257575757574</c:v>
                </c:pt>
                <c:pt idx="8">
                  <c:v>27.923768939393938</c:v>
                </c:pt>
                <c:pt idx="9">
                  <c:v>20.942826704545453</c:v>
                </c:pt>
                <c:pt idx="10">
                  <c:v>15.707120028409092</c:v>
                </c:pt>
                <c:pt idx="11">
                  <c:v>11.780340021306818</c:v>
                </c:pt>
                <c:pt idx="12">
                  <c:v>8.835255015980113</c:v>
                </c:pt>
                <c:pt idx="13">
                  <c:v>6.626441261985085</c:v>
                </c:pt>
              </c:numCache>
            </c:numRef>
          </c:val>
          <c:smooth val="0"/>
        </c:ser>
        <c:marker val="1"/>
        <c:axId val="27396496"/>
        <c:axId val="45241873"/>
      </c:lineChart>
      <c:cat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41873"/>
        <c:crosses val="autoZero"/>
        <c:auto val="0"/>
        <c:lblOffset val="100"/>
        <c:noMultiLvlLbl val="0"/>
      </c:catAx>
      <c:valAx>
        <c:axId val="4524187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96496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6375"/>
          <c:w val="0.87375"/>
          <c:h val="0.9015"/>
        </c:manualLayout>
      </c:layout>
      <c:areaChart>
        <c:grouping val="standard"/>
        <c:varyColors val="0"/>
        <c:ser>
          <c:idx val="0"/>
          <c:order val="0"/>
          <c:tx>
            <c:strRef>
              <c:f>'Bratts tratt'!$D$6</c:f>
              <c:strCache>
                <c:ptCount val="1"/>
                <c:pt idx="0">
                  <c:v>Annika Tiger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7.757575757575758</c:v>
                </c:pt>
                <c:pt idx="2">
                  <c:v>13.575757575757576</c:v>
                </c:pt>
                <c:pt idx="3">
                  <c:v>17.939393939393938</c:v>
                </c:pt>
                <c:pt idx="4">
                  <c:v>21.21212121212121</c:v>
                </c:pt>
                <c:pt idx="5">
                  <c:v>23.666666666666668</c:v>
                </c:pt>
                <c:pt idx="6">
                  <c:v>25.507575757575758</c:v>
                </c:pt>
                <c:pt idx="7">
                  <c:v>26.888257575757574</c:v>
                </c:pt>
                <c:pt idx="8">
                  <c:v>27.923768939393938</c:v>
                </c:pt>
                <c:pt idx="9">
                  <c:v>20.942826704545453</c:v>
                </c:pt>
                <c:pt idx="10">
                  <c:v>15.707120028409092</c:v>
                </c:pt>
                <c:pt idx="11">
                  <c:v>11.780340021306818</c:v>
                </c:pt>
                <c:pt idx="12">
                  <c:v>8.835255015980113</c:v>
                </c:pt>
                <c:pt idx="13">
                  <c:v>6.626441261985085</c:v>
                </c:pt>
              </c:numCache>
            </c:numRef>
          </c:val>
        </c:ser>
        <c:ser>
          <c:idx val="1"/>
          <c:order val="1"/>
          <c:tx>
            <c:strRef>
              <c:f>'Bratts tratt'!$K$6</c:f>
              <c:strCache>
                <c:ptCount val="1"/>
                <c:pt idx="0">
                  <c:v>Advokat Percy Bratt</c:v>
                </c:pt>
              </c:strCache>
            </c:strRef>
          </c:tx>
          <c:spPr>
            <a:gradFill rotWithShape="1">
              <a:gsLst>
                <a:gs pos="0">
                  <a:srgbClr val="7F7F7F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5.390303030303031</c:v>
                </c:pt>
                <c:pt idx="3">
                  <c:v>6.37</c:v>
                </c:pt>
                <c:pt idx="4">
                  <c:v>4.7775</c:v>
                </c:pt>
                <c:pt idx="5">
                  <c:v>3.5831249999999994</c:v>
                </c:pt>
                <c:pt idx="6">
                  <c:v>2.6873437499999997</c:v>
                </c:pt>
                <c:pt idx="7">
                  <c:v>2.0155078124999997</c:v>
                </c:pt>
                <c:pt idx="8">
                  <c:v>1.5116308593749999</c:v>
                </c:pt>
                <c:pt idx="9">
                  <c:v>1.13372314453125</c:v>
                </c:pt>
                <c:pt idx="10">
                  <c:v>0.8502923583984373</c:v>
                </c:pt>
                <c:pt idx="11">
                  <c:v>0.637719268798828</c:v>
                </c:pt>
                <c:pt idx="12">
                  <c:v>0.47828945159912106</c:v>
                </c:pt>
                <c:pt idx="13">
                  <c:v>0.35871708869934077</c:v>
                </c:pt>
              </c:numCache>
            </c:numRef>
          </c:val>
        </c:ser>
        <c:axId val="4523674"/>
        <c:axId val="40713067"/>
      </c:area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5236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39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Bratts trattmodell</a:t>
            </a:r>
          </a:p>
        </c:rich>
      </c:tx>
      <c:layout>
        <c:manualLayout>
          <c:xMode val="factor"/>
          <c:yMode val="factor"/>
          <c:x val="-0.09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525"/>
          <c:w val="0.684"/>
          <c:h val="0.88675"/>
        </c:manualLayout>
      </c:layout>
      <c:lineChart>
        <c:grouping val="standard"/>
        <c:varyColors val="0"/>
        <c:ser>
          <c:idx val="1"/>
          <c:order val="0"/>
          <c:tx>
            <c:v>Person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5.390303030303031</c:v>
                </c:pt>
                <c:pt idx="3">
                  <c:v>6.37</c:v>
                </c:pt>
                <c:pt idx="4">
                  <c:v>4.7775</c:v>
                </c:pt>
                <c:pt idx="5">
                  <c:v>3.5831249999999994</c:v>
                </c:pt>
                <c:pt idx="6">
                  <c:v>2.6873437499999997</c:v>
                </c:pt>
                <c:pt idx="7">
                  <c:v>2.0155078124999997</c:v>
                </c:pt>
                <c:pt idx="8">
                  <c:v>1.5116308593749999</c:v>
                </c:pt>
                <c:pt idx="9">
                  <c:v>1.13372314453125</c:v>
                </c:pt>
                <c:pt idx="10">
                  <c:v>0.8502923583984373</c:v>
                </c:pt>
                <c:pt idx="11">
                  <c:v>0.637719268798828</c:v>
                </c:pt>
                <c:pt idx="12">
                  <c:v>0.47828945159912106</c:v>
                </c:pt>
                <c:pt idx="13">
                  <c:v>0.35871708869934077</c:v>
                </c:pt>
              </c:numCache>
            </c:numRef>
          </c:val>
          <c:smooth val="0"/>
        </c:ser>
        <c:marker val="1"/>
        <c:axId val="30873284"/>
        <c:axId val="9424101"/>
      </c:lineChart>
      <c:catAx>
        <c:axId val="308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24101"/>
        <c:crosses val="autoZero"/>
        <c:auto val="0"/>
        <c:lblOffset val="100"/>
        <c:noMultiLvlLbl val="0"/>
      </c:catAx>
      <c:valAx>
        <c:axId val="942410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73284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0.71325</cdr:y>
    </cdr:from>
    <cdr:to>
      <cdr:x>0.99875</cdr:x>
      <cdr:y>0.714</cdr:y>
    </cdr:to>
    <cdr:sp>
      <cdr:nvSpPr>
        <cdr:cNvPr id="1" name="Line 1"/>
        <cdr:cNvSpPr>
          <a:spLocks/>
        </cdr:cNvSpPr>
      </cdr:nvSpPr>
      <cdr:spPr>
        <a:xfrm>
          <a:off x="447675" y="21621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0.61125</cdr:y>
    </cdr:from>
    <cdr:to>
      <cdr:x>0.99875</cdr:x>
      <cdr:y>0.612</cdr:y>
    </cdr:to>
    <cdr:sp>
      <cdr:nvSpPr>
        <cdr:cNvPr id="2" name="Line 2"/>
        <cdr:cNvSpPr>
          <a:spLocks/>
        </cdr:cNvSpPr>
      </cdr:nvSpPr>
      <cdr:spPr>
        <a:xfrm>
          <a:off x="447675" y="18478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447675" y="15430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447675" y="122872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0.301</cdr:y>
    </cdr:from>
    <cdr:to>
      <cdr:x>0.99875</cdr:x>
      <cdr:y>0.30175</cdr:y>
    </cdr:to>
    <cdr:sp>
      <cdr:nvSpPr>
        <cdr:cNvPr id="5" name="Line 5"/>
        <cdr:cNvSpPr>
          <a:spLocks/>
        </cdr:cNvSpPr>
      </cdr:nvSpPr>
      <cdr:spPr>
        <a:xfrm>
          <a:off x="447675" y="91440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447675" y="6000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0.09475</cdr:y>
    </cdr:from>
    <cdr:to>
      <cdr:x>0.99875</cdr:x>
      <cdr:y>0.09475</cdr:y>
    </cdr:to>
    <cdr:sp>
      <cdr:nvSpPr>
        <cdr:cNvPr id="7" name="Line 7"/>
        <cdr:cNvSpPr>
          <a:spLocks/>
        </cdr:cNvSpPr>
      </cdr:nvSpPr>
      <cdr:spPr>
        <a:xfrm>
          <a:off x="447675" y="2857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0.66875</cdr:y>
    </cdr:from>
    <cdr:to>
      <cdr:x>0.865</cdr:x>
      <cdr:y>0.71575</cdr:y>
    </cdr:to>
    <cdr:sp>
      <cdr:nvSpPr>
        <cdr:cNvPr id="8" name="TextBox 8"/>
        <cdr:cNvSpPr txBox="1">
          <a:spLocks noChangeArrowheads="1"/>
        </cdr:cNvSpPr>
      </cdr:nvSpPr>
      <cdr:spPr>
        <a:xfrm>
          <a:off x="4143375" y="2028825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0.76175</cdr:x>
      <cdr:y>0.55825</cdr:y>
    </cdr:from>
    <cdr:to>
      <cdr:x>0.8685</cdr:x>
      <cdr:y>0.60525</cdr:y>
    </cdr:to>
    <cdr:sp>
      <cdr:nvSpPr>
        <cdr:cNvPr id="9" name="TextBox 9"/>
        <cdr:cNvSpPr txBox="1">
          <a:spLocks noChangeArrowheads="1"/>
        </cdr:cNvSpPr>
      </cdr:nvSpPr>
      <cdr:spPr>
        <a:xfrm>
          <a:off x="4143375" y="1695450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0.76175</cdr:x>
      <cdr:y>0.46</cdr:y>
    </cdr:from>
    <cdr:to>
      <cdr:x>0.8825</cdr:x>
      <cdr:y>0.507</cdr:y>
    </cdr:to>
    <cdr:sp>
      <cdr:nvSpPr>
        <cdr:cNvPr id="10" name="TextBox 10"/>
        <cdr:cNvSpPr txBox="1">
          <a:spLocks noChangeArrowheads="1"/>
        </cdr:cNvSpPr>
      </cdr:nvSpPr>
      <cdr:spPr>
        <a:xfrm>
          <a:off x="4143375" y="1390650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0.76175</cdr:x>
      <cdr:y>0.3555</cdr:y>
    </cdr:from>
    <cdr:to>
      <cdr:x>0.91725</cdr:x>
      <cdr:y>0.4025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414337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0.76175</cdr:x>
      <cdr:y>0.25175</cdr:y>
    </cdr:from>
    <cdr:to>
      <cdr:x>0.94875</cdr:x>
      <cdr:y>0.29875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143375" y="762000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0.76175</cdr:x>
      <cdr:y>0.016</cdr:y>
    </cdr:from>
    <cdr:to>
      <cdr:x>0.82825</cdr:x>
      <cdr:y>0.063</cdr:y>
    </cdr:to>
    <cdr:sp>
      <cdr:nvSpPr>
        <cdr:cNvPr id="13" name="TextBox 13"/>
        <cdr:cNvSpPr txBox="1">
          <a:spLocks noChangeArrowheads="1"/>
        </cdr:cNvSpPr>
      </cdr:nvSpPr>
      <cdr:spPr>
        <a:xfrm>
          <a:off x="414337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0.77225</cdr:x>
      <cdr:y>0.12525</cdr:y>
    </cdr:from>
    <cdr:to>
      <cdr:x>0.816</cdr:x>
      <cdr:y>0.17225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00525" y="371475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0.71</cdr:y>
    </cdr:from>
    <cdr:to>
      <cdr:x>0.83175</cdr:x>
      <cdr:y>0.71</cdr:y>
    </cdr:to>
    <cdr:sp>
      <cdr:nvSpPr>
        <cdr:cNvPr id="1" name="Line 1"/>
        <cdr:cNvSpPr>
          <a:spLocks/>
        </cdr:cNvSpPr>
      </cdr:nvSpPr>
      <cdr:spPr>
        <a:xfrm>
          <a:off x="400050" y="2390775"/>
          <a:ext cx="291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0.6375</cdr:y>
    </cdr:from>
    <cdr:to>
      <cdr:x>0.83175</cdr:x>
      <cdr:y>0.6385</cdr:y>
    </cdr:to>
    <cdr:sp>
      <cdr:nvSpPr>
        <cdr:cNvPr id="2" name="Line 2"/>
        <cdr:cNvSpPr>
          <a:spLocks/>
        </cdr:cNvSpPr>
      </cdr:nvSpPr>
      <cdr:spPr>
        <a:xfrm flipV="1">
          <a:off x="400050" y="2143125"/>
          <a:ext cx="291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0.52325</cdr:y>
    </cdr:from>
    <cdr:to>
      <cdr:x>0.83175</cdr:x>
      <cdr:y>0.52475</cdr:y>
    </cdr:to>
    <cdr:sp>
      <cdr:nvSpPr>
        <cdr:cNvPr id="3" name="Line 3"/>
        <cdr:cNvSpPr>
          <a:spLocks/>
        </cdr:cNvSpPr>
      </cdr:nvSpPr>
      <cdr:spPr>
        <a:xfrm>
          <a:off x="400050" y="1762125"/>
          <a:ext cx="29146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0.38575</cdr:y>
    </cdr:from>
    <cdr:to>
      <cdr:x>0.84625</cdr:x>
      <cdr:y>0.38575</cdr:y>
    </cdr:to>
    <cdr:sp>
      <cdr:nvSpPr>
        <cdr:cNvPr id="4" name="Line 4"/>
        <cdr:cNvSpPr>
          <a:spLocks/>
        </cdr:cNvSpPr>
      </cdr:nvSpPr>
      <cdr:spPr>
        <a:xfrm flipV="1">
          <a:off x="400050" y="1295400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0.285</cdr:y>
    </cdr:from>
    <cdr:to>
      <cdr:x>0.83175</cdr:x>
      <cdr:y>0.28575</cdr:y>
    </cdr:to>
    <cdr:sp>
      <cdr:nvSpPr>
        <cdr:cNvPr id="5" name="Line 5"/>
        <cdr:cNvSpPr>
          <a:spLocks/>
        </cdr:cNvSpPr>
      </cdr:nvSpPr>
      <cdr:spPr>
        <a:xfrm flipV="1">
          <a:off x="400050" y="952500"/>
          <a:ext cx="291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0.1435</cdr:y>
    </cdr:from>
    <cdr:to>
      <cdr:x>0.83175</cdr:x>
      <cdr:y>0.14525</cdr:y>
    </cdr:to>
    <cdr:sp>
      <cdr:nvSpPr>
        <cdr:cNvPr id="6" name="Line 6"/>
        <cdr:cNvSpPr>
          <a:spLocks/>
        </cdr:cNvSpPr>
      </cdr:nvSpPr>
      <cdr:spPr>
        <a:xfrm>
          <a:off x="400050" y="476250"/>
          <a:ext cx="29146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0.71275</cdr:y>
    </cdr:from>
    <cdr:to>
      <cdr:x>0.99875</cdr:x>
      <cdr:y>0.7135</cdr:y>
    </cdr:to>
    <cdr:sp>
      <cdr:nvSpPr>
        <cdr:cNvPr id="1" name="Line 1"/>
        <cdr:cNvSpPr>
          <a:spLocks/>
        </cdr:cNvSpPr>
      </cdr:nvSpPr>
      <cdr:spPr>
        <a:xfrm>
          <a:off x="533400" y="21431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0.61175</cdr:y>
    </cdr:from>
    <cdr:to>
      <cdr:x>0.99875</cdr:x>
      <cdr:y>0.6125</cdr:y>
    </cdr:to>
    <cdr:sp>
      <cdr:nvSpPr>
        <cdr:cNvPr id="2" name="Line 2"/>
        <cdr:cNvSpPr>
          <a:spLocks/>
        </cdr:cNvSpPr>
      </cdr:nvSpPr>
      <cdr:spPr>
        <a:xfrm>
          <a:off x="533400" y="18383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533400" y="15335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533400" y="121920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0.30125</cdr:y>
    </cdr:from>
    <cdr:to>
      <cdr:x>0.99875</cdr:x>
      <cdr:y>0.302</cdr:y>
    </cdr:to>
    <cdr:sp>
      <cdr:nvSpPr>
        <cdr:cNvPr id="5" name="Line 5"/>
        <cdr:cNvSpPr>
          <a:spLocks/>
        </cdr:cNvSpPr>
      </cdr:nvSpPr>
      <cdr:spPr>
        <a:xfrm>
          <a:off x="533400" y="90487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533400" y="5905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0.09525</cdr:y>
    </cdr:from>
    <cdr:to>
      <cdr:x>0.99875</cdr:x>
      <cdr:y>0.09525</cdr:y>
    </cdr:to>
    <cdr:sp>
      <cdr:nvSpPr>
        <cdr:cNvPr id="7" name="Line 7"/>
        <cdr:cNvSpPr>
          <a:spLocks/>
        </cdr:cNvSpPr>
      </cdr:nvSpPr>
      <cdr:spPr>
        <a:xfrm>
          <a:off x="533400" y="2857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0.7615</cdr:x>
      <cdr:y>0.669</cdr:y>
    </cdr:from>
    <cdr:to>
      <cdr:x>0.868</cdr:x>
      <cdr:y>0.71625</cdr:y>
    </cdr:to>
    <cdr:sp>
      <cdr:nvSpPr>
        <cdr:cNvPr id="8" name="TextBox 8"/>
        <cdr:cNvSpPr txBox="1">
          <a:spLocks noChangeArrowheads="1"/>
        </cdr:cNvSpPr>
      </cdr:nvSpPr>
      <cdr:spPr>
        <a:xfrm>
          <a:off x="4010025" y="2019300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0.7615</cdr:x>
      <cdr:y>0.555</cdr:y>
    </cdr:from>
    <cdr:to>
      <cdr:x>0.8715</cdr:x>
      <cdr:y>0.60225</cdr:y>
    </cdr:to>
    <cdr:sp>
      <cdr:nvSpPr>
        <cdr:cNvPr id="9" name="TextBox 9"/>
        <cdr:cNvSpPr txBox="1">
          <a:spLocks noChangeArrowheads="1"/>
        </cdr:cNvSpPr>
      </cdr:nvSpPr>
      <cdr:spPr>
        <a:xfrm>
          <a:off x="4010025" y="1666875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0.7615</cdr:x>
      <cdr:y>0.45775</cdr:y>
    </cdr:from>
    <cdr:to>
      <cdr:x>0.886</cdr:x>
      <cdr:y>0.505</cdr:y>
    </cdr:to>
    <cdr:sp>
      <cdr:nvSpPr>
        <cdr:cNvPr id="10" name="TextBox 10"/>
        <cdr:cNvSpPr txBox="1">
          <a:spLocks noChangeArrowheads="1"/>
        </cdr:cNvSpPr>
      </cdr:nvSpPr>
      <cdr:spPr>
        <a:xfrm>
          <a:off x="4010025" y="1381125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0.7615</cdr:x>
      <cdr:y>0.35725</cdr:y>
    </cdr:from>
    <cdr:to>
      <cdr:x>0.92225</cdr:x>
      <cdr:y>0.4045</cdr:y>
    </cdr:to>
    <cdr:sp>
      <cdr:nvSpPr>
        <cdr:cNvPr id="11" name="TextBox 11"/>
        <cdr:cNvSpPr txBox="1">
          <a:spLocks noChangeArrowheads="1"/>
        </cdr:cNvSpPr>
      </cdr:nvSpPr>
      <cdr:spPr>
        <a:xfrm>
          <a:off x="401002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0.7615</cdr:x>
      <cdr:y>0.25</cdr:y>
    </cdr:from>
    <cdr:to>
      <cdr:x>0.95475</cdr:x>
      <cdr:y>0.29725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010025" y="752475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0.7615</cdr:x>
      <cdr:y>0.01625</cdr:y>
    </cdr:from>
    <cdr:to>
      <cdr:x>0.83</cdr:x>
      <cdr:y>0.0635</cdr:y>
    </cdr:to>
    <cdr:sp>
      <cdr:nvSpPr>
        <cdr:cNvPr id="13" name="TextBox 13"/>
        <cdr:cNvSpPr txBox="1">
          <a:spLocks noChangeArrowheads="1"/>
        </cdr:cNvSpPr>
      </cdr:nvSpPr>
      <cdr:spPr>
        <a:xfrm>
          <a:off x="401002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0.7725</cdr:x>
      <cdr:y>0.1265</cdr:y>
    </cdr:from>
    <cdr:to>
      <cdr:x>0.81775</cdr:x>
      <cdr:y>0.17375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067175" y="381000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9525</xdr:rowOff>
    </xdr:from>
    <xdr:to>
      <xdr:col>6</xdr:col>
      <xdr:colOff>428625</xdr:colOff>
      <xdr:row>38</xdr:row>
      <xdr:rowOff>238125</xdr:rowOff>
    </xdr:to>
    <xdr:graphicFrame>
      <xdr:nvGraphicFramePr>
        <xdr:cNvPr id="1" name="Chart 25"/>
        <xdr:cNvGraphicFramePr/>
      </xdr:nvGraphicFramePr>
      <xdr:xfrm>
        <a:off x="57150" y="6229350"/>
        <a:ext cx="5448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152400</xdr:colOff>
      <xdr:row>1</xdr:row>
      <xdr:rowOff>38100</xdr:rowOff>
    </xdr:from>
    <xdr:ext cx="4552950" cy="342900"/>
    <xdr:sp>
      <xdr:nvSpPr>
        <xdr:cNvPr id="2" name="TextBox 99"/>
        <xdr:cNvSpPr txBox="1">
          <a:spLocks noChangeArrowheads="1"/>
        </xdr:cNvSpPr>
      </xdr:nvSpPr>
      <xdr:spPr>
        <a:xfrm>
          <a:off x="5715000" y="104775"/>
          <a:ext cx="45529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Instruktioner:
Är under bearbetning
</a:t>
          </a:r>
        </a:p>
      </xdr:txBody>
    </xdr:sp>
    <xdr:clientData/>
  </xdr:oneCellAnchor>
  <xdr:twoCellAnchor>
    <xdr:from>
      <xdr:col>2</xdr:col>
      <xdr:colOff>2190750</xdr:colOff>
      <xdr:row>39</xdr:row>
      <xdr:rowOff>209550</xdr:rowOff>
    </xdr:from>
    <xdr:to>
      <xdr:col>9</xdr:col>
      <xdr:colOff>447675</xdr:colOff>
      <xdr:row>52</xdr:row>
      <xdr:rowOff>66675</xdr:rowOff>
    </xdr:to>
    <xdr:graphicFrame>
      <xdr:nvGraphicFramePr>
        <xdr:cNvPr id="3" name="Chart 100"/>
        <xdr:cNvGraphicFramePr/>
      </xdr:nvGraphicFramePr>
      <xdr:xfrm>
        <a:off x="2667000" y="9563100"/>
        <a:ext cx="39909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26</xdr:row>
      <xdr:rowOff>9525</xdr:rowOff>
    </xdr:from>
    <xdr:to>
      <xdr:col>14</xdr:col>
      <xdr:colOff>0</xdr:colOff>
      <xdr:row>38</xdr:row>
      <xdr:rowOff>219075</xdr:rowOff>
    </xdr:to>
    <xdr:graphicFrame>
      <xdr:nvGraphicFramePr>
        <xdr:cNvPr id="4" name="Chart 101"/>
        <xdr:cNvGraphicFramePr/>
      </xdr:nvGraphicFramePr>
      <xdr:xfrm>
        <a:off x="5715000" y="6229350"/>
        <a:ext cx="5276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1495425</xdr:colOff>
      <xdr:row>4</xdr:row>
      <xdr:rowOff>19050</xdr:rowOff>
    </xdr:to>
    <xdr:pic>
      <xdr:nvPicPr>
        <xdr:cNvPr id="5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6667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28125" style="1" customWidth="1"/>
    <col min="3" max="3" width="40.28125" style="1" customWidth="1"/>
    <col min="4" max="4" width="8.7109375" style="1" customWidth="1"/>
    <col min="5" max="5" width="15.7109375" style="45" customWidth="1"/>
    <col min="6" max="6" width="4.28125" style="1" customWidth="1"/>
    <col min="7" max="7" width="7.28125" style="1" customWidth="1"/>
    <col min="8" max="8" width="2.28125" style="1" customWidth="1"/>
    <col min="9" max="9" width="7.421875" style="1" customWidth="1"/>
    <col min="10" max="10" width="35.7109375" style="1" customWidth="1"/>
    <col min="11" max="11" width="8.7109375" style="1" customWidth="1"/>
    <col min="12" max="12" width="15.7109375" style="1" customWidth="1"/>
    <col min="13" max="13" width="4.28125" style="1" customWidth="1"/>
    <col min="14" max="14" width="7.28125" style="1" customWidth="1"/>
    <col min="15" max="15" width="11.7109375" style="1" customWidth="1"/>
    <col min="16" max="16" width="8.7109375" style="1" customWidth="1"/>
    <col min="17" max="17" width="8.57421875" style="1" customWidth="1"/>
    <col min="18" max="28" width="7.8515625" style="1" customWidth="1"/>
    <col min="29" max="29" width="31.57421875" style="1" customWidth="1"/>
    <col min="30" max="16384" width="7.8515625" style="1" customWidth="1"/>
  </cols>
  <sheetData>
    <row r="1" ht="5.25" customHeight="1"/>
    <row r="2" spans="2:7" ht="12.75">
      <c r="B2" s="29"/>
      <c r="C2" s="29"/>
      <c r="D2" s="29"/>
      <c r="E2" s="44"/>
      <c r="F2" s="29"/>
      <c r="G2" s="29"/>
    </row>
    <row r="3" spans="2:7" ht="12.75">
      <c r="B3" s="29"/>
      <c r="C3" s="29"/>
      <c r="D3" s="29"/>
      <c r="E3" s="44"/>
      <c r="F3" s="29"/>
      <c r="G3" s="29"/>
    </row>
    <row r="4" spans="2:7" ht="12.75">
      <c r="B4" s="29"/>
      <c r="C4" s="29"/>
      <c r="D4" s="33" t="s">
        <v>72</v>
      </c>
      <c r="E4" s="44"/>
      <c r="F4" s="29"/>
      <c r="G4" s="29"/>
    </row>
    <row r="5" ht="4.5" customHeight="1" thickBot="1"/>
    <row r="6" spans="2:20" ht="12.75">
      <c r="B6" s="35" t="s">
        <v>25</v>
      </c>
      <c r="C6" s="37" t="s">
        <v>24</v>
      </c>
      <c r="D6" s="84" t="s">
        <v>69</v>
      </c>
      <c r="E6" s="82"/>
      <c r="F6" s="83"/>
      <c r="G6" s="16"/>
      <c r="H6" s="34"/>
      <c r="I6" s="35" t="s">
        <v>23</v>
      </c>
      <c r="J6" s="37" t="s">
        <v>24</v>
      </c>
      <c r="K6" s="81" t="s">
        <v>70</v>
      </c>
      <c r="L6" s="82"/>
      <c r="M6" s="83"/>
      <c r="N6" s="16"/>
      <c r="O6" s="34"/>
      <c r="P6" s="34"/>
      <c r="Q6" s="34"/>
      <c r="R6" s="34"/>
      <c r="S6" s="34"/>
      <c r="T6" s="34"/>
    </row>
    <row r="7" spans="2:20" ht="13.5" thickBot="1">
      <c r="B7" s="38"/>
      <c r="C7" s="39"/>
      <c r="D7" s="36" t="s">
        <v>42</v>
      </c>
      <c r="E7" s="47"/>
      <c r="F7" s="12"/>
      <c r="G7" s="13"/>
      <c r="H7" s="34"/>
      <c r="I7" s="38"/>
      <c r="J7" s="39"/>
      <c r="K7" s="36" t="s">
        <v>42</v>
      </c>
      <c r="L7" s="47"/>
      <c r="M7" s="12"/>
      <c r="N7" s="13"/>
      <c r="O7" s="34"/>
      <c r="P7" s="34"/>
      <c r="Q7" s="34"/>
      <c r="R7" s="34"/>
      <c r="S7" s="34"/>
      <c r="T7" s="34"/>
    </row>
    <row r="8" spans="2:20" ht="21" customHeight="1">
      <c r="B8" s="14" t="s">
        <v>42</v>
      </c>
      <c r="C8" s="54" t="s">
        <v>18</v>
      </c>
      <c r="D8" s="18">
        <v>50</v>
      </c>
      <c r="E8" s="48" t="s">
        <v>22</v>
      </c>
      <c r="F8" s="9"/>
      <c r="G8" s="11"/>
      <c r="H8" s="34"/>
      <c r="I8" s="14" t="s">
        <v>42</v>
      </c>
      <c r="J8" s="54" t="s">
        <v>18</v>
      </c>
      <c r="K8" s="15">
        <v>100</v>
      </c>
      <c r="L8" s="46" t="s">
        <v>22</v>
      </c>
      <c r="M8" s="7"/>
      <c r="N8" s="16"/>
      <c r="O8" s="34"/>
      <c r="P8" s="34"/>
      <c r="Q8" s="34"/>
      <c r="R8" s="34"/>
      <c r="S8" s="34"/>
      <c r="T8" s="34"/>
    </row>
    <row r="9" spans="2:20" ht="5.25" customHeight="1">
      <c r="B9" s="17"/>
      <c r="C9" s="43"/>
      <c r="D9" s="18"/>
      <c r="E9" s="48"/>
      <c r="F9" s="9"/>
      <c r="G9" s="11"/>
      <c r="H9" s="34"/>
      <c r="I9" s="17"/>
      <c r="J9" s="43"/>
      <c r="K9" s="18"/>
      <c r="L9" s="48"/>
      <c r="M9" s="9"/>
      <c r="N9" s="11"/>
      <c r="O9" s="34"/>
      <c r="P9" s="34"/>
      <c r="Q9" s="34"/>
      <c r="R9" s="34"/>
      <c r="S9" s="34"/>
      <c r="T9" s="34"/>
    </row>
    <row r="10" spans="2:20" ht="21" customHeight="1" thickBot="1">
      <c r="B10" s="19" t="s">
        <v>42</v>
      </c>
      <c r="C10" s="55" t="s">
        <v>21</v>
      </c>
      <c r="D10" s="20">
        <v>55</v>
      </c>
      <c r="E10" s="47" t="s">
        <v>21</v>
      </c>
      <c r="F10" s="12"/>
      <c r="G10" s="13"/>
      <c r="H10" s="40"/>
      <c r="I10" s="19" t="s">
        <v>42</v>
      </c>
      <c r="J10" s="55" t="s">
        <v>21</v>
      </c>
      <c r="K10" s="20">
        <v>55</v>
      </c>
      <c r="L10" s="47" t="s">
        <v>21</v>
      </c>
      <c r="M10" s="12"/>
      <c r="N10" s="13"/>
      <c r="O10" s="34"/>
      <c r="P10" s="34"/>
      <c r="Q10" s="34"/>
      <c r="R10" s="34"/>
      <c r="S10" s="34"/>
      <c r="T10" s="34"/>
    </row>
    <row r="11" spans="2:20" ht="6.75" customHeight="1">
      <c r="B11" s="8"/>
      <c r="C11" s="9"/>
      <c r="D11" s="9"/>
      <c r="E11" s="48"/>
      <c r="F11" s="9"/>
      <c r="G11" s="32"/>
      <c r="H11" s="41"/>
      <c r="I11" s="8"/>
      <c r="J11" s="9"/>
      <c r="K11" s="9"/>
      <c r="L11" s="48"/>
      <c r="M11" s="9"/>
      <c r="N11" s="21"/>
      <c r="O11" s="34"/>
      <c r="P11" s="34"/>
      <c r="Q11" s="34"/>
      <c r="R11" s="34"/>
      <c r="S11" s="34"/>
      <c r="T11" s="34"/>
    </row>
    <row r="12" spans="2:21" ht="15" customHeight="1">
      <c r="B12" s="51" t="s">
        <v>2</v>
      </c>
      <c r="C12" s="9" t="s">
        <v>19</v>
      </c>
      <c r="D12" s="22" t="s">
        <v>20</v>
      </c>
      <c r="E12" s="48"/>
      <c r="F12" s="9"/>
      <c r="G12" s="10"/>
      <c r="I12" s="51" t="s">
        <v>2</v>
      </c>
      <c r="J12" s="9" t="s">
        <v>19</v>
      </c>
      <c r="K12" s="22" t="s">
        <v>20</v>
      </c>
      <c r="L12" s="48"/>
      <c r="M12" s="9"/>
      <c r="N12" s="10"/>
      <c r="R12" s="42"/>
      <c r="S12" s="42"/>
      <c r="T12" s="42"/>
      <c r="U12" s="4"/>
    </row>
    <row r="13" spans="2:21" ht="25.5" customHeight="1">
      <c r="B13" s="52">
        <v>1</v>
      </c>
      <c r="C13" s="23" t="s">
        <v>61</v>
      </c>
      <c r="D13" s="24">
        <v>10</v>
      </c>
      <c r="E13" s="49"/>
      <c r="F13" s="30">
        <v>13</v>
      </c>
      <c r="G13" s="25" t="b">
        <v>0</v>
      </c>
      <c r="I13" s="52">
        <v>1</v>
      </c>
      <c r="J13" s="23" t="s">
        <v>58</v>
      </c>
      <c r="K13" s="24">
        <v>10</v>
      </c>
      <c r="L13" s="49"/>
      <c r="M13" s="30">
        <v>13</v>
      </c>
      <c r="N13" s="25" t="b">
        <v>1</v>
      </c>
      <c r="R13" s="42"/>
      <c r="S13" s="42"/>
      <c r="T13" s="42"/>
      <c r="U13" s="4"/>
    </row>
    <row r="14" spans="2:21" ht="25.5" customHeight="1">
      <c r="B14" s="52">
        <f aca="true" t="shared" si="0" ref="B14:B25">IF(B13&gt;=23,B13-23,B13+1)</f>
        <v>2</v>
      </c>
      <c r="C14" s="23" t="s">
        <v>62</v>
      </c>
      <c r="D14" s="24">
        <v>10</v>
      </c>
      <c r="E14" s="49"/>
      <c r="F14" s="30">
        <v>13</v>
      </c>
      <c r="G14" s="25" t="b">
        <v>0</v>
      </c>
      <c r="I14" s="52">
        <f aca="true" t="shared" si="1" ref="I14:I25">IF(I13&gt;=23,I13-23,I13+1)</f>
        <v>2</v>
      </c>
      <c r="J14" s="23" t="s">
        <v>59</v>
      </c>
      <c r="K14" s="24">
        <v>6</v>
      </c>
      <c r="L14" s="49"/>
      <c r="M14" s="30">
        <v>12</v>
      </c>
      <c r="N14" s="25" t="b">
        <v>1</v>
      </c>
      <c r="R14" s="42"/>
      <c r="S14" s="42"/>
      <c r="T14" s="42"/>
      <c r="U14" s="4"/>
    </row>
    <row r="15" spans="2:21" ht="25.5" customHeight="1">
      <c r="B15" s="52">
        <f t="shared" si="0"/>
        <v>3</v>
      </c>
      <c r="C15" s="23" t="s">
        <v>63</v>
      </c>
      <c r="D15" s="24">
        <v>10</v>
      </c>
      <c r="E15" s="49"/>
      <c r="F15" s="30">
        <v>13</v>
      </c>
      <c r="G15" s="25" t="b">
        <v>0</v>
      </c>
      <c r="I15" s="52">
        <f t="shared" si="1"/>
        <v>3</v>
      </c>
      <c r="J15" s="23" t="s">
        <v>60</v>
      </c>
      <c r="K15" s="24">
        <v>6</v>
      </c>
      <c r="L15" s="49"/>
      <c r="M15" s="30">
        <v>13</v>
      </c>
      <c r="N15" s="25" t="b">
        <v>0</v>
      </c>
      <c r="R15" s="42"/>
      <c r="S15" s="42"/>
      <c r="T15" s="42"/>
      <c r="U15" s="4"/>
    </row>
    <row r="16" spans="2:21" ht="25.5" customHeight="1">
      <c r="B16" s="52">
        <f t="shared" si="0"/>
        <v>4</v>
      </c>
      <c r="C16" s="23" t="s">
        <v>64</v>
      </c>
      <c r="D16" s="24">
        <v>10</v>
      </c>
      <c r="E16" s="49"/>
      <c r="F16" s="30">
        <v>13</v>
      </c>
      <c r="G16" s="25" t="b">
        <v>0</v>
      </c>
      <c r="I16" s="52">
        <f t="shared" si="1"/>
        <v>4</v>
      </c>
      <c r="J16" s="23"/>
      <c r="K16" s="24">
        <v>1</v>
      </c>
      <c r="L16" s="49"/>
      <c r="M16" s="30">
        <v>1</v>
      </c>
      <c r="N16" s="25" t="b">
        <v>0</v>
      </c>
      <c r="R16" s="42"/>
      <c r="S16" s="42"/>
      <c r="T16" s="42"/>
      <c r="U16" s="4"/>
    </row>
    <row r="17" spans="2:21" ht="25.5" customHeight="1">
      <c r="B17" s="52">
        <f t="shared" si="0"/>
        <v>5</v>
      </c>
      <c r="C17" s="23" t="s">
        <v>65</v>
      </c>
      <c r="D17" s="24">
        <v>10</v>
      </c>
      <c r="E17" s="49"/>
      <c r="F17" s="30">
        <v>13</v>
      </c>
      <c r="G17" s="25" t="b">
        <v>0</v>
      </c>
      <c r="I17" s="52">
        <f t="shared" si="1"/>
        <v>5</v>
      </c>
      <c r="J17" s="23"/>
      <c r="K17" s="24">
        <v>1</v>
      </c>
      <c r="L17" s="49"/>
      <c r="M17" s="30">
        <v>1</v>
      </c>
      <c r="N17" s="25" t="b">
        <v>0</v>
      </c>
      <c r="R17" s="42"/>
      <c r="S17" s="42"/>
      <c r="T17" s="42"/>
      <c r="U17" s="4"/>
    </row>
    <row r="18" spans="2:21" ht="25.5" customHeight="1">
      <c r="B18" s="52">
        <f t="shared" si="0"/>
        <v>6</v>
      </c>
      <c r="C18" s="23" t="s">
        <v>66</v>
      </c>
      <c r="D18" s="24">
        <v>10</v>
      </c>
      <c r="E18" s="49"/>
      <c r="F18" s="30">
        <v>13</v>
      </c>
      <c r="G18" s="25" t="b">
        <v>0</v>
      </c>
      <c r="I18" s="52">
        <f t="shared" si="1"/>
        <v>6</v>
      </c>
      <c r="J18" s="23"/>
      <c r="K18" s="24">
        <v>1</v>
      </c>
      <c r="L18" s="49"/>
      <c r="M18" s="30">
        <v>1</v>
      </c>
      <c r="N18" s="25" t="b">
        <v>0</v>
      </c>
      <c r="R18" s="42"/>
      <c r="S18" s="42"/>
      <c r="T18" s="42"/>
      <c r="U18" s="4"/>
    </row>
    <row r="19" spans="2:21" ht="25.5" customHeight="1">
      <c r="B19" s="52">
        <f t="shared" si="0"/>
        <v>7</v>
      </c>
      <c r="C19" s="23" t="s">
        <v>67</v>
      </c>
      <c r="D19" s="24">
        <v>10</v>
      </c>
      <c r="E19" s="49"/>
      <c r="F19" s="30">
        <v>13</v>
      </c>
      <c r="G19" s="25" t="b">
        <v>0</v>
      </c>
      <c r="I19" s="52">
        <f t="shared" si="1"/>
        <v>7</v>
      </c>
      <c r="J19" s="23"/>
      <c r="K19" s="24">
        <v>1</v>
      </c>
      <c r="L19" s="49"/>
      <c r="M19" s="30">
        <v>1</v>
      </c>
      <c r="N19" s="25" t="b">
        <v>0</v>
      </c>
      <c r="R19" s="42"/>
      <c r="S19" s="42"/>
      <c r="T19" s="42"/>
      <c r="U19" s="4"/>
    </row>
    <row r="20" spans="2:20" ht="25.5" customHeight="1">
      <c r="B20" s="52">
        <f t="shared" si="0"/>
        <v>8</v>
      </c>
      <c r="C20" s="23" t="s">
        <v>68</v>
      </c>
      <c r="D20" s="24">
        <v>10</v>
      </c>
      <c r="E20" s="49"/>
      <c r="F20" s="30">
        <v>13</v>
      </c>
      <c r="G20" s="25" t="b">
        <v>0</v>
      </c>
      <c r="I20" s="52">
        <f t="shared" si="1"/>
        <v>8</v>
      </c>
      <c r="J20" s="23"/>
      <c r="K20" s="24">
        <v>1</v>
      </c>
      <c r="L20" s="49"/>
      <c r="M20" s="30">
        <v>1</v>
      </c>
      <c r="N20" s="25" t="b">
        <v>0</v>
      </c>
      <c r="R20" s="34"/>
      <c r="S20" s="34"/>
      <c r="T20" s="34"/>
    </row>
    <row r="21" spans="2:20" ht="25.5" customHeight="1">
      <c r="B21" s="52">
        <f t="shared" si="0"/>
        <v>9</v>
      </c>
      <c r="C21" s="23"/>
      <c r="D21" s="24">
        <v>10</v>
      </c>
      <c r="E21" s="49"/>
      <c r="F21" s="30">
        <v>1</v>
      </c>
      <c r="G21" s="25" t="b">
        <v>0</v>
      </c>
      <c r="I21" s="52">
        <f t="shared" si="1"/>
        <v>9</v>
      </c>
      <c r="J21" s="23"/>
      <c r="K21" s="24">
        <v>1</v>
      </c>
      <c r="L21" s="49"/>
      <c r="M21" s="30">
        <v>1</v>
      </c>
      <c r="N21" s="25" t="b">
        <v>0</v>
      </c>
      <c r="R21" s="34"/>
      <c r="S21" s="34"/>
      <c r="T21" s="34"/>
    </row>
    <row r="22" spans="2:20" ht="25.5" customHeight="1">
      <c r="B22" s="52">
        <f t="shared" si="0"/>
        <v>10</v>
      </c>
      <c r="C22" s="23"/>
      <c r="D22" s="24">
        <v>10</v>
      </c>
      <c r="E22" s="49"/>
      <c r="F22" s="30">
        <v>1</v>
      </c>
      <c r="G22" s="25" t="b">
        <v>0</v>
      </c>
      <c r="I22" s="52">
        <f t="shared" si="1"/>
        <v>10</v>
      </c>
      <c r="J22" s="23"/>
      <c r="K22" s="24">
        <v>1</v>
      </c>
      <c r="L22" s="49"/>
      <c r="M22" s="30">
        <v>1</v>
      </c>
      <c r="N22" s="25" t="b">
        <v>0</v>
      </c>
      <c r="R22" s="34"/>
      <c r="S22" s="34"/>
      <c r="T22" s="34"/>
    </row>
    <row r="23" spans="2:20" ht="25.5" customHeight="1">
      <c r="B23" s="52">
        <f t="shared" si="0"/>
        <v>11</v>
      </c>
      <c r="C23" s="23"/>
      <c r="D23" s="24">
        <v>10</v>
      </c>
      <c r="E23" s="49"/>
      <c r="F23" s="30">
        <v>1</v>
      </c>
      <c r="G23" s="25" t="b">
        <v>0</v>
      </c>
      <c r="I23" s="52">
        <f t="shared" si="1"/>
        <v>11</v>
      </c>
      <c r="J23" s="23"/>
      <c r="K23" s="24">
        <v>1</v>
      </c>
      <c r="L23" s="49"/>
      <c r="M23" s="30">
        <v>1</v>
      </c>
      <c r="N23" s="25" t="b">
        <v>0</v>
      </c>
      <c r="R23" s="34"/>
      <c r="S23" s="34"/>
      <c r="T23" s="34"/>
    </row>
    <row r="24" spans="2:20" ht="25.5" customHeight="1">
      <c r="B24" s="52">
        <f t="shared" si="0"/>
        <v>12</v>
      </c>
      <c r="C24" s="23"/>
      <c r="D24" s="24">
        <v>10</v>
      </c>
      <c r="E24" s="49"/>
      <c r="F24" s="30">
        <v>1</v>
      </c>
      <c r="G24" s="25" t="b">
        <v>0</v>
      </c>
      <c r="I24" s="52">
        <f t="shared" si="1"/>
        <v>12</v>
      </c>
      <c r="J24" s="23"/>
      <c r="K24" s="24">
        <v>1</v>
      </c>
      <c r="L24" s="49"/>
      <c r="M24" s="30">
        <v>1</v>
      </c>
      <c r="N24" s="25" t="b">
        <v>0</v>
      </c>
      <c r="R24" s="34"/>
      <c r="S24" s="34"/>
      <c r="T24" s="34"/>
    </row>
    <row r="25" spans="2:20" ht="25.5" customHeight="1" thickBot="1">
      <c r="B25" s="53">
        <f t="shared" si="0"/>
        <v>13</v>
      </c>
      <c r="C25" s="26"/>
      <c r="D25" s="27">
        <v>10</v>
      </c>
      <c r="E25" s="50"/>
      <c r="F25" s="31">
        <v>1</v>
      </c>
      <c r="G25" s="28" t="b">
        <v>0</v>
      </c>
      <c r="I25" s="53">
        <f t="shared" si="1"/>
        <v>13</v>
      </c>
      <c r="J25" s="26"/>
      <c r="K25" s="27">
        <v>1</v>
      </c>
      <c r="L25" s="50"/>
      <c r="M25" s="31">
        <v>1</v>
      </c>
      <c r="N25" s="28" t="b">
        <v>0</v>
      </c>
      <c r="R25" s="34"/>
      <c r="S25" s="34"/>
      <c r="T25" s="34"/>
    </row>
    <row r="26" spans="2:20" ht="15" customHeight="1" thickBot="1">
      <c r="B26" s="75" t="s">
        <v>73</v>
      </c>
      <c r="C26" s="76" t="str">
        <f>I68&amp;" är "&amp;J68&amp;" och "&amp;K68&amp;" och är "&amp;L68</f>
        <v>Annika Tiger är listig och ljuger och är troligen en psykopat</v>
      </c>
      <c r="D26" s="77"/>
      <c r="E26" s="78"/>
      <c r="F26" s="78"/>
      <c r="G26" s="80"/>
      <c r="I26" s="75" t="s">
        <v>73</v>
      </c>
      <c r="J26" s="76" t="str">
        <f>I69&amp;" är "&amp;J69&amp;" och "&amp;K69&amp;" och är "&amp;L69</f>
        <v>Advokat Percy Bratt är snurrig och ljuger och är en lögnare</v>
      </c>
      <c r="K26" s="77"/>
      <c r="L26" s="79"/>
      <c r="M26" s="79"/>
      <c r="N26" s="80"/>
      <c r="R26" s="34"/>
      <c r="S26" s="34"/>
      <c r="T26" s="34"/>
    </row>
    <row r="27" spans="3:23" ht="15" customHeight="1">
      <c r="C27" s="6"/>
      <c r="E27" s="89"/>
      <c r="F27" s="90"/>
      <c r="G27" s="90"/>
      <c r="R27" s="89"/>
      <c r="S27" s="91"/>
      <c r="T27" s="91"/>
      <c r="U27" s="2"/>
      <c r="V27" s="2"/>
      <c r="W27" s="3"/>
    </row>
    <row r="28" spans="18:23" ht="15" customHeight="1">
      <c r="R28" s="34"/>
      <c r="S28" s="34"/>
      <c r="T28" s="34"/>
      <c r="U28" s="2"/>
      <c r="V28" s="2"/>
      <c r="W28" s="3"/>
    </row>
    <row r="29" spans="18:23" ht="21" customHeight="1">
      <c r="R29" s="34"/>
      <c r="S29" s="34"/>
      <c r="T29" s="34"/>
      <c r="U29" s="2"/>
      <c r="V29" s="2"/>
      <c r="W29" s="3"/>
    </row>
    <row r="30" spans="18:23" ht="21" customHeight="1">
      <c r="R30" s="34"/>
      <c r="S30" s="34"/>
      <c r="T30" s="34"/>
      <c r="U30" s="2"/>
      <c r="V30" s="2"/>
      <c r="W30" s="3"/>
    </row>
    <row r="31" spans="18:23" ht="6.75" customHeight="1">
      <c r="R31" s="34"/>
      <c r="S31" s="34"/>
      <c r="T31" s="34"/>
      <c r="U31" s="2"/>
      <c r="V31" s="2"/>
      <c r="W31" s="3"/>
    </row>
    <row r="32" spans="18:23" ht="21" customHeight="1">
      <c r="R32" s="34"/>
      <c r="S32" s="34"/>
      <c r="T32" s="34"/>
      <c r="U32" s="2"/>
      <c r="V32" s="2"/>
      <c r="W32" s="3"/>
    </row>
    <row r="33" spans="18:23" ht="4.5" customHeight="1">
      <c r="R33" s="34"/>
      <c r="S33" s="34"/>
      <c r="T33" s="34"/>
      <c r="U33" s="2"/>
      <c r="V33" s="2"/>
      <c r="W33" s="3"/>
    </row>
    <row r="34" spans="18:23" ht="15" customHeight="1">
      <c r="R34" s="34"/>
      <c r="S34" s="34"/>
      <c r="T34" s="34"/>
      <c r="U34" s="2"/>
      <c r="V34" s="2"/>
      <c r="W34" s="3"/>
    </row>
    <row r="35" spans="18:23" ht="25.5" customHeight="1">
      <c r="R35" s="34"/>
      <c r="S35" s="34"/>
      <c r="T35" s="34"/>
      <c r="U35" s="2"/>
      <c r="V35" s="2"/>
      <c r="W35" s="3"/>
    </row>
    <row r="36" spans="18:23" ht="25.5" customHeight="1">
      <c r="R36" s="34"/>
      <c r="S36" s="34"/>
      <c r="T36" s="34"/>
      <c r="U36" s="2"/>
      <c r="V36" s="2"/>
      <c r="W36" s="3"/>
    </row>
    <row r="37" spans="18:23" ht="25.5" customHeight="1">
      <c r="R37" s="34"/>
      <c r="S37" s="34"/>
      <c r="T37" s="34"/>
      <c r="U37" s="2"/>
      <c r="V37" s="2"/>
      <c r="W37" s="3"/>
    </row>
    <row r="38" spans="18:23" ht="25.5" customHeight="1">
      <c r="R38" s="34"/>
      <c r="S38" s="34"/>
      <c r="T38" s="34"/>
      <c r="U38" s="2"/>
      <c r="V38" s="2"/>
      <c r="W38" s="3"/>
    </row>
    <row r="39" spans="18:23" ht="25.5" customHeight="1">
      <c r="R39" s="34"/>
      <c r="S39" s="34"/>
      <c r="T39" s="34"/>
      <c r="U39" s="2"/>
      <c r="V39" s="2"/>
      <c r="W39" s="3"/>
    </row>
    <row r="40" spans="18:23" ht="25.5" customHeight="1">
      <c r="R40" s="34"/>
      <c r="S40" s="34"/>
      <c r="T40" s="34"/>
      <c r="U40" s="2"/>
      <c r="V40" s="2"/>
      <c r="W40" s="3"/>
    </row>
    <row r="41" spans="18:23" ht="25.5" customHeight="1">
      <c r="R41" s="34"/>
      <c r="S41" s="34"/>
      <c r="T41" s="34"/>
      <c r="U41" s="2"/>
      <c r="V41" s="2"/>
      <c r="W41" s="3"/>
    </row>
    <row r="42" spans="18:20" ht="25.5" customHeight="1">
      <c r="R42" s="34"/>
      <c r="S42" s="34"/>
      <c r="T42" s="34"/>
    </row>
    <row r="43" spans="18:20" ht="25.5" customHeight="1">
      <c r="R43" s="34"/>
      <c r="S43" s="34"/>
      <c r="T43" s="34"/>
    </row>
    <row r="44" spans="18:20" ht="25.5" customHeight="1">
      <c r="R44" s="34"/>
      <c r="S44" s="34"/>
      <c r="T44" s="34"/>
    </row>
    <row r="45" spans="18:20" ht="25.5" customHeight="1">
      <c r="R45" s="34"/>
      <c r="S45" s="34"/>
      <c r="T45" s="34"/>
    </row>
    <row r="46" spans="18:20" ht="25.5" customHeight="1">
      <c r="R46" s="34"/>
      <c r="S46" s="34"/>
      <c r="T46" s="34"/>
    </row>
    <row r="47" spans="18:20" ht="25.5" customHeight="1">
      <c r="R47" s="34"/>
      <c r="S47" s="34"/>
      <c r="T47" s="34"/>
    </row>
    <row r="48" spans="18:20" ht="12.75">
      <c r="R48" s="34"/>
      <c r="S48" s="34"/>
      <c r="T48" s="34"/>
    </row>
    <row r="49" spans="2:20" ht="15" customHeight="1">
      <c r="B49" s="57"/>
      <c r="C49" s="57"/>
      <c r="R49" s="34"/>
      <c r="S49" s="34"/>
      <c r="T49" s="34"/>
    </row>
    <row r="50" spans="2:20" ht="15" customHeight="1">
      <c r="B50" s="57" t="s">
        <v>29</v>
      </c>
      <c r="C50" s="57" t="s">
        <v>26</v>
      </c>
      <c r="R50" s="34"/>
      <c r="S50" s="34"/>
      <c r="T50" s="34"/>
    </row>
    <row r="51" spans="2:20" ht="15" customHeight="1">
      <c r="B51" s="57" t="s">
        <v>30</v>
      </c>
      <c r="C51" s="66" t="s">
        <v>33</v>
      </c>
      <c r="R51" s="34"/>
      <c r="S51" s="34"/>
      <c r="T51" s="34"/>
    </row>
    <row r="52" spans="2:20" ht="15" customHeight="1">
      <c r="B52" s="57" t="s">
        <v>31</v>
      </c>
      <c r="C52" s="66" t="s">
        <v>27</v>
      </c>
      <c r="R52" s="34"/>
      <c r="S52" s="34"/>
      <c r="T52" s="34"/>
    </row>
    <row r="53" spans="2:32" ht="15" customHeight="1">
      <c r="B53" s="57" t="s">
        <v>32</v>
      </c>
      <c r="C53" s="5" t="s">
        <v>28</v>
      </c>
      <c r="D53" s="56"/>
      <c r="E53" s="72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2:32" ht="15" customHeight="1">
      <c r="B54" s="57"/>
      <c r="C54" s="5"/>
      <c r="D54" s="57"/>
      <c r="E54" s="63"/>
      <c r="F54" s="57"/>
      <c r="G54" s="57"/>
      <c r="H54" s="57"/>
      <c r="I54" s="57"/>
      <c r="J54" s="57"/>
      <c r="K54" s="57"/>
      <c r="L54" s="57"/>
      <c r="M54" s="5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3:32" ht="15" customHeight="1">
      <c r="C55" s="57"/>
      <c r="D55" s="57"/>
      <c r="E55" s="63"/>
      <c r="F55" s="57"/>
      <c r="G55" s="57"/>
      <c r="H55" s="57"/>
      <c r="I55" s="57"/>
      <c r="J55" s="57"/>
      <c r="K55" s="57"/>
      <c r="L55" s="57"/>
      <c r="M55" s="57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</row>
    <row r="56" spans="3:32" ht="15" customHeight="1">
      <c r="C56" s="57"/>
      <c r="D56" s="58" t="s">
        <v>37</v>
      </c>
      <c r="E56" s="5">
        <v>0</v>
      </c>
      <c r="F56" s="5">
        <v>0</v>
      </c>
      <c r="G56" s="5"/>
      <c r="H56" s="5"/>
      <c r="I56" s="59"/>
      <c r="J56" s="59"/>
      <c r="K56" s="59"/>
      <c r="L56" s="59"/>
      <c r="M56" s="59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1:32" ht="15" customHeight="1">
      <c r="A57" s="34"/>
      <c r="C57" s="57"/>
      <c r="D57" s="60">
        <f aca="true" ca="1" t="shared" si="2" ref="D57:D69">IF(G13=FALSE,OFFSET($K$78,F13,0)*D13,MAX(OFFSET($K$78,F13,0)*D13+$K$93,0))</f>
        <v>320</v>
      </c>
      <c r="E57" s="60">
        <f aca="true" t="shared" si="3" ref="E57:E69">MAX(E56-(E56*0.25),0)+D57</f>
        <v>320</v>
      </c>
      <c r="F57" s="61">
        <f aca="true" t="shared" si="4" ref="F57:F69">E57/($D$10*1.5*(D$8/100))</f>
        <v>7.757575757575758</v>
      </c>
      <c r="G57" s="5"/>
      <c r="H57" s="5"/>
      <c r="I57" s="59"/>
      <c r="J57" s="57"/>
      <c r="K57" s="57"/>
      <c r="L57" s="57"/>
      <c r="M57" s="57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1:32" ht="15" customHeight="1">
      <c r="A58" s="34"/>
      <c r="B58" s="56"/>
      <c r="C58" s="57"/>
      <c r="D58" s="60">
        <f ca="1" t="shared" si="2"/>
        <v>320</v>
      </c>
      <c r="E58" s="60">
        <f t="shared" si="3"/>
        <v>560</v>
      </c>
      <c r="F58" s="61">
        <f t="shared" si="4"/>
        <v>13.575757575757576</v>
      </c>
      <c r="G58" s="5"/>
      <c r="H58" s="62" t="s">
        <v>34</v>
      </c>
      <c r="I58" s="62" t="s">
        <v>35</v>
      </c>
      <c r="J58" s="85" t="s">
        <v>36</v>
      </c>
      <c r="K58" s="62" t="s">
        <v>36</v>
      </c>
      <c r="L58" s="62" t="s">
        <v>46</v>
      </c>
      <c r="M58" s="57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ht="15" customHeight="1">
      <c r="A59" s="34"/>
      <c r="B59" s="56"/>
      <c r="C59" s="57"/>
      <c r="D59" s="60">
        <f ca="1" t="shared" si="2"/>
        <v>320</v>
      </c>
      <c r="E59" s="60">
        <f t="shared" si="3"/>
        <v>740</v>
      </c>
      <c r="F59" s="61">
        <f t="shared" si="4"/>
        <v>17.939393939393938</v>
      </c>
      <c r="G59" s="5"/>
      <c r="H59" s="63">
        <v>-5</v>
      </c>
      <c r="I59" s="63">
        <v>-5</v>
      </c>
      <c r="J59" s="67" t="s">
        <v>47</v>
      </c>
      <c r="K59" s="86" t="s">
        <v>44</v>
      </c>
      <c r="L59" s="63" t="s">
        <v>43</v>
      </c>
      <c r="M59" s="57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:32" ht="15" customHeight="1">
      <c r="A60" s="34"/>
      <c r="B60" s="56"/>
      <c r="C60" s="57"/>
      <c r="D60" s="60">
        <f ca="1" t="shared" si="2"/>
        <v>320</v>
      </c>
      <c r="E60" s="60">
        <f t="shared" si="3"/>
        <v>875</v>
      </c>
      <c r="F60" s="61">
        <f t="shared" si="4"/>
        <v>21.21212121212121</v>
      </c>
      <c r="G60" s="5"/>
      <c r="H60" s="63">
        <v>0</v>
      </c>
      <c r="I60" s="63">
        <v>0</v>
      </c>
      <c r="J60" s="67" t="s">
        <v>48</v>
      </c>
      <c r="K60" s="86" t="s">
        <v>44</v>
      </c>
      <c r="L60" s="63" t="s">
        <v>43</v>
      </c>
      <c r="M60" s="57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</row>
    <row r="61" spans="1:32" ht="15" customHeight="1">
      <c r="A61" s="34"/>
      <c r="B61" s="56"/>
      <c r="C61" s="57"/>
      <c r="D61" s="60">
        <f ca="1" t="shared" si="2"/>
        <v>320</v>
      </c>
      <c r="E61" s="60">
        <f t="shared" si="3"/>
        <v>976.25</v>
      </c>
      <c r="F61" s="61">
        <f t="shared" si="4"/>
        <v>23.666666666666668</v>
      </c>
      <c r="G61" s="5"/>
      <c r="H61" s="63">
        <v>0.23</v>
      </c>
      <c r="I61" s="63">
        <v>2</v>
      </c>
      <c r="J61" s="67" t="s">
        <v>49</v>
      </c>
      <c r="K61" s="86" t="s">
        <v>45</v>
      </c>
      <c r="L61" s="63" t="s">
        <v>33</v>
      </c>
      <c r="M61" s="57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1:32" ht="12.75">
      <c r="A62" s="34"/>
      <c r="B62" s="56"/>
      <c r="C62" s="57"/>
      <c r="D62" s="60">
        <f ca="1" t="shared" si="2"/>
        <v>320</v>
      </c>
      <c r="E62" s="60">
        <f t="shared" si="3"/>
        <v>1052.1875</v>
      </c>
      <c r="F62" s="61">
        <f t="shared" si="4"/>
        <v>25.507575757575758</v>
      </c>
      <c r="G62" s="5"/>
      <c r="H62" s="63">
        <v>2.5</v>
      </c>
      <c r="I62" s="63">
        <v>4</v>
      </c>
      <c r="J62" s="67" t="s">
        <v>50</v>
      </c>
      <c r="K62" s="86" t="s">
        <v>45</v>
      </c>
      <c r="L62" s="63" t="s">
        <v>33</v>
      </c>
      <c r="M62" s="57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1:32" ht="12.75">
      <c r="A63" s="34"/>
      <c r="B63" s="56"/>
      <c r="C63" s="57"/>
      <c r="D63" s="60">
        <f ca="1" t="shared" si="2"/>
        <v>320</v>
      </c>
      <c r="E63" s="60">
        <f t="shared" si="3"/>
        <v>1109.140625</v>
      </c>
      <c r="F63" s="61">
        <f t="shared" si="4"/>
        <v>26.888257575757574</v>
      </c>
      <c r="G63" s="5"/>
      <c r="H63" s="63">
        <v>3.5</v>
      </c>
      <c r="I63" s="63">
        <v>6</v>
      </c>
      <c r="J63" s="67" t="s">
        <v>48</v>
      </c>
      <c r="K63" s="86" t="s">
        <v>45</v>
      </c>
      <c r="L63" s="63" t="s">
        <v>33</v>
      </c>
      <c r="M63" s="57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1:32" ht="12.75">
      <c r="A64" s="34"/>
      <c r="B64" s="56"/>
      <c r="C64" s="57"/>
      <c r="D64" s="60">
        <f ca="1" t="shared" si="2"/>
        <v>320</v>
      </c>
      <c r="E64" s="60">
        <f t="shared" si="3"/>
        <v>1151.85546875</v>
      </c>
      <c r="F64" s="61">
        <f t="shared" si="4"/>
        <v>27.923768939393938</v>
      </c>
      <c r="G64" s="5"/>
      <c r="H64" s="63">
        <v>4.5</v>
      </c>
      <c r="I64" s="63">
        <v>8</v>
      </c>
      <c r="J64" s="67" t="s">
        <v>51</v>
      </c>
      <c r="K64" s="86" t="s">
        <v>45</v>
      </c>
      <c r="L64" s="63" t="s">
        <v>71</v>
      </c>
      <c r="M64" s="57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12.75">
      <c r="A65" s="34"/>
      <c r="B65" s="56"/>
      <c r="C65" s="57"/>
      <c r="D65" s="60">
        <f ca="1" t="shared" si="2"/>
        <v>0</v>
      </c>
      <c r="E65" s="60">
        <f t="shared" si="3"/>
        <v>863.8916015625</v>
      </c>
      <c r="F65" s="61">
        <f t="shared" si="4"/>
        <v>20.942826704545453</v>
      </c>
      <c r="G65" s="5"/>
      <c r="H65" s="63">
        <v>6</v>
      </c>
      <c r="I65" s="63">
        <v>10</v>
      </c>
      <c r="J65" s="67" t="s">
        <v>52</v>
      </c>
      <c r="K65" s="86" t="s">
        <v>45</v>
      </c>
      <c r="L65" s="63" t="s">
        <v>71</v>
      </c>
      <c r="M65" s="57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12.75">
      <c r="A66" s="5"/>
      <c r="B66" s="56"/>
      <c r="C66" s="57"/>
      <c r="D66" s="60">
        <f ca="1" t="shared" si="2"/>
        <v>0</v>
      </c>
      <c r="E66" s="60">
        <f t="shared" si="3"/>
        <v>647.918701171875</v>
      </c>
      <c r="F66" s="61">
        <f t="shared" si="4"/>
        <v>15.707120028409092</v>
      </c>
      <c r="G66" s="5"/>
      <c r="H66" s="63">
        <v>7</v>
      </c>
      <c r="I66" s="63">
        <v>13</v>
      </c>
      <c r="J66" s="67" t="s">
        <v>74</v>
      </c>
      <c r="K66" s="86" t="s">
        <v>45</v>
      </c>
      <c r="L66" s="63" t="s">
        <v>57</v>
      </c>
      <c r="M66" s="57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2.75">
      <c r="A67" s="5"/>
      <c r="C67" s="57"/>
      <c r="D67" s="60">
        <f ca="1" t="shared" si="2"/>
        <v>0</v>
      </c>
      <c r="E67" s="60">
        <f t="shared" si="3"/>
        <v>485.93902587890625</v>
      </c>
      <c r="F67" s="61">
        <f t="shared" si="4"/>
        <v>11.780340021306818</v>
      </c>
      <c r="G67" s="5"/>
      <c r="H67" s="70">
        <v>10</v>
      </c>
      <c r="I67" s="70">
        <v>15</v>
      </c>
      <c r="J67" s="87" t="s">
        <v>53</v>
      </c>
      <c r="K67" s="64" t="s">
        <v>45</v>
      </c>
      <c r="L67" s="70" t="s">
        <v>56</v>
      </c>
      <c r="M67" s="71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spans="1:32" ht="12.75">
      <c r="A68" s="5"/>
      <c r="C68" s="57"/>
      <c r="D68" s="60">
        <f ca="1" t="shared" si="2"/>
        <v>0</v>
      </c>
      <c r="E68" s="60">
        <f t="shared" si="3"/>
        <v>364.4542694091797</v>
      </c>
      <c r="F68" s="61">
        <f t="shared" si="4"/>
        <v>8.835255015980113</v>
      </c>
      <c r="G68" s="5"/>
      <c r="H68" s="63" t="s">
        <v>54</v>
      </c>
      <c r="I68" s="57" t="str">
        <f>D6</f>
        <v>Annika Tiger</v>
      </c>
      <c r="J68" s="88" t="str">
        <f>VLOOKUP(F70,H59:J67,3)</f>
        <v>listig</v>
      </c>
      <c r="K68" s="64" t="str">
        <f>VLOOKUP(F71,I59:K67,3)</f>
        <v>ljuger</v>
      </c>
      <c r="L68" s="64" t="str">
        <f>VLOOKUP(F71,H59:L67,5)</f>
        <v>troligen en psykopat</v>
      </c>
      <c r="M68" s="57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12.75">
      <c r="A69" s="5"/>
      <c r="C69" s="57"/>
      <c r="D69" s="60">
        <f ca="1" t="shared" si="2"/>
        <v>0</v>
      </c>
      <c r="E69" s="60">
        <f t="shared" si="3"/>
        <v>273.34070205688477</v>
      </c>
      <c r="F69" s="61">
        <f t="shared" si="4"/>
        <v>6.626441261985085</v>
      </c>
      <c r="G69" s="5"/>
      <c r="H69" s="63" t="s">
        <v>55</v>
      </c>
      <c r="I69" s="57" t="str">
        <f>K6</f>
        <v>Advokat Percy Bratt</v>
      </c>
      <c r="J69" s="88" t="str">
        <f>VLOOKUP(F92,H59:J67,3)</f>
        <v>snurrig</v>
      </c>
      <c r="K69" s="64" t="str">
        <f>VLOOKUP(F93,I59:K67,3)</f>
        <v>ljuger</v>
      </c>
      <c r="L69" s="64" t="str">
        <f>VLOOKUP(F93,H60:L68,5)</f>
        <v>en lögnare</v>
      </c>
      <c r="M69" s="5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1:32" ht="12.75">
      <c r="A70" s="5"/>
      <c r="C70" s="57"/>
      <c r="D70" s="60"/>
      <c r="E70" s="65" t="s">
        <v>34</v>
      </c>
      <c r="F70" s="61">
        <f>AVERAGE(F57:F69)</f>
        <v>17.566392342805308</v>
      </c>
      <c r="G70" s="57"/>
      <c r="H70" s="5"/>
      <c r="I70" s="5"/>
      <c r="J70" s="5"/>
      <c r="K70" s="5"/>
      <c r="L70" s="5"/>
      <c r="M70" s="5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:32" ht="12.75">
      <c r="A71" s="5"/>
      <c r="C71" s="57"/>
      <c r="D71" s="60"/>
      <c r="E71" s="65" t="s">
        <v>35</v>
      </c>
      <c r="F71" s="61">
        <f>MAX(F57:F69)</f>
        <v>27.923768939393938</v>
      </c>
      <c r="G71" s="5"/>
      <c r="H71" s="5"/>
      <c r="I71" s="5"/>
      <c r="J71" s="5"/>
      <c r="K71" s="5"/>
      <c r="L71" s="66"/>
      <c r="M71" s="5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ht="12.75">
      <c r="A72" s="5"/>
      <c r="B72" s="56"/>
      <c r="C72" s="57"/>
      <c r="D72" s="60"/>
      <c r="E72" s="67" t="s">
        <v>39</v>
      </c>
      <c r="F72" s="60">
        <f>DCOUNT(D56:D69,"Frågor",H95:H96)</f>
        <v>8</v>
      </c>
      <c r="G72" s="5"/>
      <c r="H72" s="5"/>
      <c r="I72" s="5"/>
      <c r="J72" s="5"/>
      <c r="K72" s="5"/>
      <c r="L72" s="66"/>
      <c r="M72" s="5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2:32" ht="12.75">
      <c r="B73" s="56"/>
      <c r="C73" s="57"/>
      <c r="D73" s="60"/>
      <c r="E73" s="67" t="s">
        <v>40</v>
      </c>
      <c r="F73" s="60">
        <f>DCOUNT(D56:D69,"Frågor",I95:I96)</f>
        <v>0</v>
      </c>
      <c r="G73" s="5"/>
      <c r="H73" s="5"/>
      <c r="I73" s="5"/>
      <c r="J73" s="5"/>
      <c r="K73" s="5"/>
      <c r="L73" s="66"/>
      <c r="M73" s="5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2:32" ht="12.75">
      <c r="B74" s="56"/>
      <c r="C74" s="57"/>
      <c r="D74" s="60"/>
      <c r="E74" s="67"/>
      <c r="F74" s="60"/>
      <c r="G74" s="5"/>
      <c r="H74" s="5"/>
      <c r="I74" s="5"/>
      <c r="J74" s="5"/>
      <c r="K74" s="5"/>
      <c r="L74" s="66"/>
      <c r="M74" s="5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2:32" ht="12.75">
      <c r="B75" s="56"/>
      <c r="C75" s="57"/>
      <c r="D75" s="60"/>
      <c r="E75" s="60"/>
      <c r="F75" s="61"/>
      <c r="G75" s="5"/>
      <c r="H75" s="5"/>
      <c r="I75" s="5"/>
      <c r="J75" s="5"/>
      <c r="K75" s="5"/>
      <c r="L75" s="66"/>
      <c r="M75" s="5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2:32" ht="12.75">
      <c r="B76" s="34"/>
      <c r="C76" s="5"/>
      <c r="D76" s="60"/>
      <c r="E76" s="60"/>
      <c r="F76" s="61"/>
      <c r="G76" s="5"/>
      <c r="H76" s="5"/>
      <c r="I76" s="5"/>
      <c r="J76" s="5"/>
      <c r="K76" s="5"/>
      <c r="L76" s="66"/>
      <c r="M76" s="5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2:32" ht="12.75">
      <c r="B77" s="34"/>
      <c r="C77" s="5"/>
      <c r="D77" s="60"/>
      <c r="E77" s="60"/>
      <c r="F77" s="61"/>
      <c r="G77" s="5"/>
      <c r="H77" s="5"/>
      <c r="I77" s="5"/>
      <c r="J77" s="5"/>
      <c r="K77" s="5"/>
      <c r="L77" s="66"/>
      <c r="M77" s="5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2:32" ht="12.75">
      <c r="B78" s="34"/>
      <c r="C78" s="5"/>
      <c r="D78" s="58" t="s">
        <v>37</v>
      </c>
      <c r="E78" s="5">
        <v>0</v>
      </c>
      <c r="F78" s="5">
        <v>0</v>
      </c>
      <c r="G78" s="5"/>
      <c r="H78" s="68" t="s">
        <v>3</v>
      </c>
      <c r="I78" s="69" t="s">
        <v>5</v>
      </c>
      <c r="J78" s="69" t="s">
        <v>0</v>
      </c>
      <c r="K78" s="68"/>
      <c r="L78" s="66"/>
      <c r="M78" s="5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2:32" ht="12.75">
      <c r="B79" s="34"/>
      <c r="C79" s="5"/>
      <c r="D79" s="60">
        <f aca="true" ca="1" t="shared" si="5" ref="D79:D91">IF(N13=FALSE,OFFSET($K$78,M13,0)*K13,MAX(OFFSET($K$78,M13,0)*K13+$K$93,0))</f>
        <v>330</v>
      </c>
      <c r="E79" s="60">
        <f aca="true" t="shared" si="6" ref="E79:E91">MAX(E78-(E78*0.25),0)+D79</f>
        <v>330</v>
      </c>
      <c r="F79" s="61">
        <f aca="true" t="shared" si="7" ref="F79:F91">E79/($K$10*1.5*(K$8/100))</f>
        <v>4</v>
      </c>
      <c r="G79" s="5"/>
      <c r="H79" s="5" t="s">
        <v>1</v>
      </c>
      <c r="I79" s="5">
        <v>0</v>
      </c>
      <c r="J79" s="5">
        <v>0</v>
      </c>
      <c r="K79" s="60">
        <f>I79*J79*8</f>
        <v>0</v>
      </c>
      <c r="L79" s="66"/>
      <c r="M79" s="5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2:32" ht="12.75">
      <c r="B80" s="34"/>
      <c r="C80" s="5"/>
      <c r="D80" s="60">
        <f ca="1" t="shared" si="5"/>
        <v>197.2</v>
      </c>
      <c r="E80" s="60">
        <f t="shared" si="6"/>
        <v>444.7</v>
      </c>
      <c r="F80" s="61">
        <f t="shared" si="7"/>
        <v>5.390303030303031</v>
      </c>
      <c r="G80" s="5"/>
      <c r="H80" s="5" t="s">
        <v>6</v>
      </c>
      <c r="I80" s="5">
        <v>-100</v>
      </c>
      <c r="J80" s="5">
        <v>5</v>
      </c>
      <c r="K80" s="60">
        <f aca="true" t="shared" si="8" ref="K80:K91">I80*J80*8/1000</f>
        <v>-4</v>
      </c>
      <c r="L80" s="66"/>
      <c r="M80" s="5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2:32" ht="12.75">
      <c r="B81" s="34"/>
      <c r="C81" s="5"/>
      <c r="D81" s="60">
        <f ca="1" t="shared" si="5"/>
        <v>192</v>
      </c>
      <c r="E81" s="60">
        <f t="shared" si="6"/>
        <v>525.525</v>
      </c>
      <c r="F81" s="61">
        <f t="shared" si="7"/>
        <v>6.37</v>
      </c>
      <c r="G81" s="5"/>
      <c r="H81" s="5" t="s">
        <v>7</v>
      </c>
      <c r="I81" s="5">
        <v>-100</v>
      </c>
      <c r="J81" s="5">
        <v>5</v>
      </c>
      <c r="K81" s="60">
        <f t="shared" si="8"/>
        <v>-4</v>
      </c>
      <c r="L81" s="66"/>
      <c r="M81" s="5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2:32" ht="12.75">
      <c r="B82" s="34"/>
      <c r="C82" s="5"/>
      <c r="D82" s="60">
        <f ca="1" t="shared" si="5"/>
        <v>0</v>
      </c>
      <c r="E82" s="60">
        <f t="shared" si="6"/>
        <v>394.14374999999995</v>
      </c>
      <c r="F82" s="61">
        <f t="shared" si="7"/>
        <v>4.7775</v>
      </c>
      <c r="G82" s="5"/>
      <c r="H82" s="5" t="s">
        <v>9</v>
      </c>
      <c r="I82" s="5">
        <v>-75</v>
      </c>
      <c r="J82" s="5">
        <v>5</v>
      </c>
      <c r="K82" s="60">
        <f t="shared" si="8"/>
        <v>-3</v>
      </c>
      <c r="L82" s="66"/>
      <c r="M82" s="5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2:32" ht="12.75">
      <c r="B83" s="34"/>
      <c r="C83" s="5"/>
      <c r="D83" s="60">
        <f ca="1" t="shared" si="5"/>
        <v>0</v>
      </c>
      <c r="E83" s="60">
        <f t="shared" si="6"/>
        <v>295.60781249999997</v>
      </c>
      <c r="F83" s="61">
        <f t="shared" si="7"/>
        <v>3.5831249999999994</v>
      </c>
      <c r="G83" s="5"/>
      <c r="H83" s="5" t="s">
        <v>8</v>
      </c>
      <c r="I83" s="5">
        <v>-75</v>
      </c>
      <c r="J83" s="5">
        <v>6</v>
      </c>
      <c r="K83" s="60">
        <f t="shared" si="8"/>
        <v>-3.6</v>
      </c>
      <c r="L83" s="66"/>
      <c r="M83" s="5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2:32" ht="12.75">
      <c r="B84" s="34"/>
      <c r="C84" s="5"/>
      <c r="D84" s="60">
        <f ca="1" t="shared" si="5"/>
        <v>0</v>
      </c>
      <c r="E84" s="60">
        <f t="shared" si="6"/>
        <v>221.705859375</v>
      </c>
      <c r="F84" s="61">
        <f t="shared" si="7"/>
        <v>2.6873437499999997</v>
      </c>
      <c r="G84" s="5"/>
      <c r="H84" s="5" t="s">
        <v>10</v>
      </c>
      <c r="I84" s="5">
        <v>-50</v>
      </c>
      <c r="J84" s="5">
        <v>5.2</v>
      </c>
      <c r="K84" s="60">
        <f t="shared" si="8"/>
        <v>-2.08</v>
      </c>
      <c r="L84" s="66"/>
      <c r="M84" s="5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3:32" ht="12.75">
      <c r="C85" s="57"/>
      <c r="D85" s="60">
        <f ca="1" t="shared" si="5"/>
        <v>0</v>
      </c>
      <c r="E85" s="60">
        <f t="shared" si="6"/>
        <v>166.27939453124998</v>
      </c>
      <c r="F85" s="61">
        <f t="shared" si="7"/>
        <v>2.0155078124999997</v>
      </c>
      <c r="G85" s="5"/>
      <c r="H85" s="5" t="s">
        <v>11</v>
      </c>
      <c r="I85" s="5">
        <v>-50</v>
      </c>
      <c r="J85" s="5">
        <v>6.2</v>
      </c>
      <c r="K85" s="60">
        <f t="shared" si="8"/>
        <v>-2.48</v>
      </c>
      <c r="L85" s="66"/>
      <c r="M85" s="5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3:32" ht="12.75">
      <c r="C86" s="57"/>
      <c r="D86" s="60">
        <f ca="1" t="shared" si="5"/>
        <v>0</v>
      </c>
      <c r="E86" s="60">
        <f t="shared" si="6"/>
        <v>124.70954589843748</v>
      </c>
      <c r="F86" s="61">
        <f t="shared" si="7"/>
        <v>1.5116308593749999</v>
      </c>
      <c r="G86" s="5"/>
      <c r="H86" s="5" t="s">
        <v>13</v>
      </c>
      <c r="I86" s="5">
        <v>50</v>
      </c>
      <c r="J86" s="5">
        <v>5.6</v>
      </c>
      <c r="K86" s="60">
        <f t="shared" si="8"/>
        <v>2.24</v>
      </c>
      <c r="L86" s="5"/>
      <c r="M86" s="5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3:32" ht="12.75">
      <c r="C87" s="57"/>
      <c r="D87" s="60">
        <f ca="1" t="shared" si="5"/>
        <v>0</v>
      </c>
      <c r="E87" s="60">
        <f t="shared" si="6"/>
        <v>93.53215942382812</v>
      </c>
      <c r="F87" s="61">
        <f t="shared" si="7"/>
        <v>1.13372314453125</v>
      </c>
      <c r="G87" s="5"/>
      <c r="H87" s="5" t="s">
        <v>12</v>
      </c>
      <c r="I87" s="5">
        <v>50</v>
      </c>
      <c r="J87" s="5">
        <v>6.6</v>
      </c>
      <c r="K87" s="60">
        <f t="shared" si="8"/>
        <v>2.64</v>
      </c>
      <c r="L87" s="5"/>
      <c r="M87" s="5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3:32" ht="12.75">
      <c r="C88" s="57"/>
      <c r="D88" s="60">
        <f ca="1" t="shared" si="5"/>
        <v>0</v>
      </c>
      <c r="E88" s="60">
        <f t="shared" si="6"/>
        <v>70.14911956787108</v>
      </c>
      <c r="F88" s="61">
        <f t="shared" si="7"/>
        <v>0.8502923583984373</v>
      </c>
      <c r="G88" s="5"/>
      <c r="H88" s="5" t="s">
        <v>15</v>
      </c>
      <c r="I88" s="5">
        <v>75</v>
      </c>
      <c r="J88" s="5">
        <v>40</v>
      </c>
      <c r="K88" s="60">
        <f t="shared" si="8"/>
        <v>24</v>
      </c>
      <c r="L88" s="5"/>
      <c r="M88" s="5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3:32" ht="12.75">
      <c r="C89" s="57"/>
      <c r="D89" s="60">
        <f ca="1" t="shared" si="5"/>
        <v>0</v>
      </c>
      <c r="E89" s="60">
        <f t="shared" si="6"/>
        <v>52.61183967590331</v>
      </c>
      <c r="F89" s="61">
        <f t="shared" si="7"/>
        <v>0.637719268798828</v>
      </c>
      <c r="G89" s="5"/>
      <c r="H89" s="5" t="s">
        <v>14</v>
      </c>
      <c r="I89" s="5">
        <v>75</v>
      </c>
      <c r="J89" s="5">
        <v>41</v>
      </c>
      <c r="K89" s="60">
        <f t="shared" si="8"/>
        <v>24.6</v>
      </c>
      <c r="L89" s="5"/>
      <c r="M89" s="5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3:32" ht="12.75">
      <c r="C90" s="57"/>
      <c r="D90" s="60">
        <f ca="1" t="shared" si="5"/>
        <v>0</v>
      </c>
      <c r="E90" s="60">
        <f t="shared" si="6"/>
        <v>39.45887975692749</v>
      </c>
      <c r="F90" s="61">
        <f t="shared" si="7"/>
        <v>0.47828945159912106</v>
      </c>
      <c r="G90" s="5"/>
      <c r="H90" s="5" t="s">
        <v>16</v>
      </c>
      <c r="I90" s="5">
        <v>100</v>
      </c>
      <c r="J90" s="5">
        <v>39</v>
      </c>
      <c r="K90" s="60">
        <f t="shared" si="8"/>
        <v>31.2</v>
      </c>
      <c r="L90" s="5"/>
      <c r="M90" s="5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  <row r="91" spans="3:32" ht="12.75">
      <c r="C91" s="57"/>
      <c r="D91" s="60">
        <f ca="1" t="shared" si="5"/>
        <v>0</v>
      </c>
      <c r="E91" s="60">
        <f t="shared" si="6"/>
        <v>29.594159817695616</v>
      </c>
      <c r="F91" s="61">
        <f t="shared" si="7"/>
        <v>0.35871708869934077</v>
      </c>
      <c r="G91" s="5"/>
      <c r="H91" s="5" t="s">
        <v>17</v>
      </c>
      <c r="I91" s="5">
        <v>100</v>
      </c>
      <c r="J91" s="5">
        <v>40</v>
      </c>
      <c r="K91" s="60">
        <f t="shared" si="8"/>
        <v>32</v>
      </c>
      <c r="L91" s="5"/>
      <c r="M91" s="5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3:17" ht="12.75">
      <c r="C92" s="57"/>
      <c r="D92" s="5"/>
      <c r="E92" s="65" t="s">
        <v>34</v>
      </c>
      <c r="F92" s="61">
        <f>AVERAGE(F79:F91)</f>
        <v>2.599550135708078</v>
      </c>
      <c r="G92" s="5"/>
      <c r="H92" s="5"/>
      <c r="I92" s="66"/>
      <c r="J92" s="5"/>
      <c r="K92" s="5"/>
      <c r="L92" s="5"/>
      <c r="M92" s="5"/>
      <c r="N92" s="57"/>
      <c r="O92" s="73"/>
      <c r="P92" s="73"/>
      <c r="Q92" s="73"/>
    </row>
    <row r="93" spans="3:17" ht="12.75">
      <c r="C93" s="57"/>
      <c r="D93" s="5"/>
      <c r="E93" s="65" t="s">
        <v>35</v>
      </c>
      <c r="F93" s="61">
        <f>MAX(F79:F91)</f>
        <v>6.37</v>
      </c>
      <c r="G93" s="5"/>
      <c r="H93" s="5" t="s">
        <v>4</v>
      </c>
      <c r="I93" s="5">
        <v>1</v>
      </c>
      <c r="J93" s="5">
        <v>3.5</v>
      </c>
      <c r="K93" s="60">
        <v>10</v>
      </c>
      <c r="L93" s="5"/>
      <c r="M93" s="5"/>
      <c r="N93" s="57"/>
      <c r="O93" s="73"/>
      <c r="P93" s="73"/>
      <c r="Q93" s="73"/>
    </row>
    <row r="94" spans="3:17" ht="12.75">
      <c r="C94" s="57"/>
      <c r="D94" s="57"/>
      <c r="E94" s="67" t="s">
        <v>39</v>
      </c>
      <c r="F94" s="60">
        <f>DCOUNT(D78:D91,"Frågor",H95:H96)</f>
        <v>3</v>
      </c>
      <c r="G94" s="5"/>
      <c r="H94" s="57"/>
      <c r="I94" s="57"/>
      <c r="J94" s="5"/>
      <c r="K94" s="5"/>
      <c r="L94" s="5"/>
      <c r="M94" s="5"/>
      <c r="N94" s="57"/>
      <c r="O94" s="73"/>
      <c r="P94" s="73"/>
      <c r="Q94" s="73"/>
    </row>
    <row r="95" spans="3:17" ht="12.75">
      <c r="C95" s="57"/>
      <c r="D95" s="57"/>
      <c r="E95" s="67" t="s">
        <v>40</v>
      </c>
      <c r="F95" s="60">
        <f>DCOUNT(D78:D91,"Frågor",I95:I96)</f>
        <v>0</v>
      </c>
      <c r="G95" s="5"/>
      <c r="H95" s="5" t="s">
        <v>37</v>
      </c>
      <c r="I95" s="5" t="s">
        <v>37</v>
      </c>
      <c r="J95" s="5"/>
      <c r="K95" s="5"/>
      <c r="L95" s="5"/>
      <c r="M95" s="5"/>
      <c r="N95" s="57"/>
      <c r="O95" s="73"/>
      <c r="P95" s="73"/>
      <c r="Q95" s="73"/>
    </row>
    <row r="96" spans="3:17" ht="12.75">
      <c r="C96" s="57"/>
      <c r="D96" s="57"/>
      <c r="E96" s="57"/>
      <c r="F96" s="5"/>
      <c r="G96" s="5"/>
      <c r="H96" s="5" t="s">
        <v>38</v>
      </c>
      <c r="I96" s="5" t="s">
        <v>41</v>
      </c>
      <c r="J96" s="5"/>
      <c r="K96" s="5"/>
      <c r="L96" s="5"/>
      <c r="M96" s="5"/>
      <c r="N96" s="57"/>
      <c r="O96" s="73"/>
      <c r="P96" s="73"/>
      <c r="Q96" s="73"/>
    </row>
    <row r="97" spans="3:17" ht="12.75">
      <c r="C97" s="57"/>
      <c r="D97" s="57"/>
      <c r="E97" s="63"/>
      <c r="F97" s="57"/>
      <c r="G97" s="57"/>
      <c r="H97" s="57"/>
      <c r="I97" s="57"/>
      <c r="J97" s="57"/>
      <c r="K97" s="57"/>
      <c r="L97" s="57"/>
      <c r="M97" s="57"/>
      <c r="N97" s="57"/>
      <c r="O97" s="73"/>
      <c r="P97" s="73"/>
      <c r="Q97" s="73"/>
    </row>
    <row r="98" spans="3:17" ht="12.75">
      <c r="C98" s="57"/>
      <c r="D98" s="57"/>
      <c r="E98" s="63"/>
      <c r="F98" s="57"/>
      <c r="G98" s="57"/>
      <c r="H98" s="57"/>
      <c r="I98" s="57"/>
      <c r="J98" s="57"/>
      <c r="K98" s="57"/>
      <c r="L98" s="57"/>
      <c r="M98" s="57"/>
      <c r="N98" s="57"/>
      <c r="O98" s="73"/>
      <c r="P98" s="73"/>
      <c r="Q98" s="73"/>
    </row>
    <row r="99" spans="3:17" ht="12.75">
      <c r="C99" s="73"/>
      <c r="D99" s="73"/>
      <c r="E99" s="74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3:17" ht="12.75">
      <c r="C100" s="73"/>
      <c r="D100" s="73"/>
      <c r="E100" s="7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3:17" ht="12.75">
      <c r="C101" s="73"/>
      <c r="D101" s="73"/>
      <c r="E101" s="74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3:17" ht="12.75">
      <c r="C102" s="73"/>
      <c r="D102" s="73"/>
      <c r="E102" s="74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3:17" ht="12.75">
      <c r="C103" s="73"/>
      <c r="D103" s="73"/>
      <c r="E103" s="74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3:17" ht="12.75">
      <c r="C104" s="73"/>
      <c r="D104" s="73"/>
      <c r="E104" s="74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3:17" ht="12.75">
      <c r="C105" s="73"/>
      <c r="D105" s="73"/>
      <c r="E105" s="74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3:17" ht="12.75">
      <c r="C106" s="73"/>
      <c r="D106" s="73"/>
      <c r="E106" s="74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3:14" ht="12.75">
      <c r="C107" s="73"/>
      <c r="D107" s="73"/>
      <c r="E107" s="74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3:14" ht="12.75">
      <c r="C108" s="73"/>
      <c r="D108" s="73"/>
      <c r="E108" s="74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3:14" ht="12.75">
      <c r="C109" s="73"/>
      <c r="D109" s="73"/>
      <c r="E109" s="74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3:14" ht="12.75">
      <c r="C110" s="73"/>
      <c r="D110" s="73"/>
      <c r="E110" s="74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3:14" ht="12.75">
      <c r="C111" s="73"/>
      <c r="D111" s="73"/>
      <c r="E111" s="74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3:14" ht="12.75">
      <c r="C112" s="73"/>
      <c r="D112" s="73"/>
      <c r="E112" s="74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3:14" ht="12.75">
      <c r="C113" s="73"/>
      <c r="D113" s="73"/>
      <c r="E113" s="74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3:14" ht="12.75">
      <c r="C114" s="73"/>
      <c r="D114" s="73"/>
      <c r="E114" s="74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3:14" ht="12.75">
      <c r="C115" s="73"/>
      <c r="D115" s="73"/>
      <c r="E115" s="74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3:14" ht="12.75">
      <c r="C116" s="73"/>
      <c r="D116" s="73"/>
      <c r="E116" s="74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3:14" ht="12.75">
      <c r="C117" s="73"/>
      <c r="D117" s="73"/>
      <c r="E117" s="74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3:14" ht="12.75">
      <c r="C118" s="73"/>
      <c r="D118" s="73"/>
      <c r="E118" s="74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3:14" ht="12.75">
      <c r="C119" s="73"/>
      <c r="D119" s="73"/>
      <c r="E119" s="74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3:14" ht="12.75">
      <c r="C120" s="73"/>
      <c r="D120" s="73"/>
      <c r="E120" s="74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3:14" ht="12.75">
      <c r="C121" s="73"/>
      <c r="D121" s="73"/>
      <c r="E121" s="74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3:14" ht="12.75">
      <c r="C122" s="73"/>
      <c r="D122" s="73"/>
      <c r="E122" s="74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3:14" ht="12.75">
      <c r="C123" s="73"/>
      <c r="D123" s="73"/>
      <c r="E123" s="74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3:14" ht="12.75">
      <c r="C124" s="73"/>
      <c r="D124" s="73"/>
      <c r="E124" s="74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3:14" ht="12.75">
      <c r="C125" s="73"/>
      <c r="D125" s="73"/>
      <c r="E125" s="74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3:14" ht="12.75">
      <c r="C126" s="73"/>
      <c r="D126" s="73"/>
      <c r="E126" s="74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3:14" ht="12.75">
      <c r="C127" s="73"/>
      <c r="D127" s="73"/>
      <c r="E127" s="74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3:14" ht="12.75">
      <c r="C128" s="73"/>
      <c r="D128" s="73"/>
      <c r="E128" s="74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3:14" ht="12.75">
      <c r="C129" s="73"/>
      <c r="D129" s="73"/>
      <c r="E129" s="74"/>
      <c r="F129" s="73"/>
      <c r="G129" s="73"/>
      <c r="H129" s="73"/>
      <c r="I129" s="73"/>
      <c r="J129" s="73"/>
      <c r="K129" s="73"/>
      <c r="L129" s="73"/>
      <c r="M129" s="73"/>
      <c r="N129" s="73"/>
    </row>
    <row r="130" spans="3:14" ht="12.75">
      <c r="C130" s="73"/>
      <c r="D130" s="73"/>
      <c r="E130" s="74"/>
      <c r="F130" s="73"/>
      <c r="G130" s="73"/>
      <c r="H130" s="73"/>
      <c r="I130" s="73"/>
      <c r="J130" s="73"/>
      <c r="K130" s="73"/>
      <c r="L130" s="73"/>
      <c r="M130" s="73"/>
      <c r="N130" s="73"/>
    </row>
    <row r="131" spans="3:14" ht="12.75">
      <c r="C131" s="73"/>
      <c r="D131" s="73"/>
      <c r="E131" s="74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3:14" ht="12.75">
      <c r="C132" s="73"/>
      <c r="D132" s="73"/>
      <c r="E132" s="74"/>
      <c r="F132" s="73"/>
      <c r="G132" s="73"/>
      <c r="H132" s="73"/>
      <c r="I132" s="73"/>
      <c r="J132" s="73"/>
      <c r="K132" s="73"/>
      <c r="L132" s="73"/>
      <c r="M132" s="73"/>
      <c r="N132" s="73"/>
    </row>
    <row r="133" spans="3:14" ht="12.75">
      <c r="C133" s="73"/>
      <c r="D133" s="73"/>
      <c r="E133" s="74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3:14" ht="12.75">
      <c r="C134" s="73"/>
      <c r="D134" s="73"/>
      <c r="E134" s="74"/>
      <c r="F134" s="73"/>
      <c r="G134" s="73"/>
      <c r="H134" s="73"/>
      <c r="I134" s="73"/>
      <c r="J134" s="73"/>
      <c r="K134" s="73"/>
      <c r="L134" s="73"/>
      <c r="M134" s="73"/>
      <c r="N134" s="73"/>
    </row>
    <row r="135" spans="3:14" ht="12.75">
      <c r="C135" s="73"/>
      <c r="D135" s="73"/>
      <c r="E135" s="74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3:14" ht="12.75">
      <c r="C136" s="73"/>
      <c r="D136" s="73"/>
      <c r="E136" s="74"/>
      <c r="F136" s="73"/>
      <c r="G136" s="73"/>
      <c r="H136" s="73"/>
      <c r="I136" s="73"/>
      <c r="J136" s="73"/>
      <c r="K136" s="73"/>
      <c r="L136" s="73"/>
      <c r="M136" s="73"/>
      <c r="N136" s="73"/>
    </row>
    <row r="137" spans="3:14" ht="12.75">
      <c r="C137" s="73"/>
      <c r="D137" s="73"/>
      <c r="E137" s="74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3:14" ht="12.75">
      <c r="C138" s="73"/>
      <c r="D138" s="73"/>
      <c r="E138" s="74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3:14" ht="12.75">
      <c r="C139" s="73"/>
      <c r="D139" s="73"/>
      <c r="E139" s="74"/>
      <c r="F139" s="73"/>
      <c r="G139" s="73"/>
      <c r="H139" s="73"/>
      <c r="I139" s="73"/>
      <c r="J139" s="73"/>
      <c r="K139" s="73"/>
      <c r="L139" s="73"/>
      <c r="M139" s="73"/>
      <c r="N139" s="73"/>
    </row>
    <row r="140" spans="3:14" ht="12.75">
      <c r="C140" s="73"/>
      <c r="D140" s="73"/>
      <c r="E140" s="74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3:14" ht="12.75">
      <c r="C141" s="73"/>
      <c r="D141" s="73"/>
      <c r="E141" s="74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3:14" ht="12.75">
      <c r="C142" s="73"/>
      <c r="D142" s="73"/>
      <c r="E142" s="74"/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3:14" ht="12.75">
      <c r="C143" s="73"/>
      <c r="D143" s="73"/>
      <c r="E143" s="74"/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3:14" ht="12.75">
      <c r="C144" s="73"/>
      <c r="D144" s="73"/>
      <c r="E144" s="74"/>
      <c r="F144" s="73"/>
      <c r="G144" s="73"/>
      <c r="H144" s="73"/>
      <c r="I144" s="73"/>
      <c r="J144" s="73"/>
      <c r="K144" s="73"/>
      <c r="L144" s="73"/>
      <c r="M144" s="73"/>
      <c r="N144" s="73"/>
    </row>
    <row r="145" spans="3:14" ht="12.75">
      <c r="C145" s="73"/>
      <c r="D145" s="73"/>
      <c r="E145" s="74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3:14" ht="12.75">
      <c r="C146" s="73"/>
      <c r="D146" s="73"/>
      <c r="E146" s="74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3:14" ht="12.75">
      <c r="C147" s="73"/>
      <c r="D147" s="73"/>
      <c r="E147" s="74"/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3:14" ht="12.75">
      <c r="C148" s="73"/>
      <c r="D148" s="73"/>
      <c r="E148" s="74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3:14" ht="12.75">
      <c r="C149" s="73"/>
      <c r="D149" s="73"/>
      <c r="E149" s="74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3:14" ht="12.75">
      <c r="C150" s="73"/>
      <c r="D150" s="73"/>
      <c r="E150" s="74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3:14" ht="12.75">
      <c r="C151" s="73"/>
      <c r="D151" s="73"/>
      <c r="E151" s="74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3:14" ht="12.75">
      <c r="C152" s="73"/>
      <c r="D152" s="73"/>
      <c r="E152" s="74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3:14" ht="12.75">
      <c r="C153" s="73"/>
      <c r="D153" s="73"/>
      <c r="E153" s="74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3:14" ht="12.75">
      <c r="C154" s="73"/>
      <c r="D154" s="73"/>
      <c r="E154" s="74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3:14" ht="12.75">
      <c r="C155" s="73"/>
      <c r="D155" s="73"/>
      <c r="E155" s="74"/>
      <c r="F155" s="73"/>
      <c r="G155" s="73"/>
      <c r="H155" s="73"/>
      <c r="I155" s="73"/>
      <c r="J155" s="73"/>
      <c r="K155" s="73"/>
      <c r="L155" s="73"/>
      <c r="M155" s="73"/>
      <c r="N155" s="73"/>
    </row>
    <row r="156" spans="3:16" ht="12.75">
      <c r="C156" s="73"/>
      <c r="D156" s="73"/>
      <c r="E156" s="74"/>
      <c r="F156" s="73"/>
      <c r="G156" s="73"/>
      <c r="H156" s="73"/>
      <c r="I156" s="73"/>
      <c r="J156" s="73"/>
      <c r="K156" s="34"/>
      <c r="L156" s="34"/>
      <c r="M156" s="34"/>
      <c r="N156" s="34"/>
      <c r="O156" s="5"/>
      <c r="P156" s="5"/>
    </row>
    <row r="157" spans="3:14" ht="12.75">
      <c r="C157" s="73"/>
      <c r="D157" s="73"/>
      <c r="E157" s="74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3:14" ht="12.75">
      <c r="C158" s="73"/>
      <c r="D158" s="73"/>
      <c r="E158" s="74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3:14" ht="12.75">
      <c r="C159" s="73"/>
      <c r="D159" s="73"/>
      <c r="E159" s="74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3:14" ht="12.75">
      <c r="C160" s="73"/>
      <c r="D160" s="73"/>
      <c r="E160" s="74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3:14" ht="12.75">
      <c r="C161" s="73"/>
      <c r="D161" s="73"/>
      <c r="E161" s="74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3:14" ht="12.75">
      <c r="C162" s="73"/>
      <c r="D162" s="73"/>
      <c r="E162" s="74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3:14" ht="12.75">
      <c r="C163" s="73"/>
      <c r="D163" s="73"/>
      <c r="E163" s="74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3:14" ht="12.75">
      <c r="C164" s="73"/>
      <c r="D164" s="73"/>
      <c r="E164" s="74"/>
      <c r="F164" s="73"/>
      <c r="G164" s="73"/>
      <c r="H164" s="73"/>
      <c r="I164" s="73"/>
      <c r="J164" s="73"/>
      <c r="K164" s="73"/>
      <c r="L164" s="73"/>
      <c r="M164" s="73"/>
      <c r="N164" s="73"/>
    </row>
    <row r="165" spans="3:14" ht="12.75">
      <c r="C165" s="73"/>
      <c r="D165" s="73"/>
      <c r="E165" s="74"/>
      <c r="F165" s="73"/>
      <c r="G165" s="73"/>
      <c r="H165" s="73"/>
      <c r="I165" s="73"/>
      <c r="J165" s="73"/>
      <c r="K165" s="73"/>
      <c r="L165" s="73"/>
      <c r="M165" s="73"/>
      <c r="N165" s="73"/>
    </row>
    <row r="166" spans="3:14" ht="12.75">
      <c r="C166" s="73"/>
      <c r="D166" s="73"/>
      <c r="E166" s="74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3:14" ht="12.75">
      <c r="C167" s="73"/>
      <c r="D167" s="73"/>
      <c r="E167" s="74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3:14" ht="12.75">
      <c r="C168" s="73"/>
      <c r="D168" s="73"/>
      <c r="E168" s="74"/>
      <c r="F168" s="73"/>
      <c r="G168" s="73"/>
      <c r="H168" s="73"/>
      <c r="I168" s="73"/>
      <c r="J168" s="73"/>
      <c r="K168" s="73"/>
      <c r="L168" s="73"/>
      <c r="M168" s="73"/>
      <c r="N168" s="73"/>
    </row>
  </sheetData>
  <mergeCells count="2">
    <mergeCell ref="E27:G27"/>
    <mergeCell ref="R27:T27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Bratts trattmodell</dc:title>
  <dc:subject/>
  <dc:creator>Yakida</dc:creator>
  <cp:keywords/>
  <dc:description/>
  <cp:lastModifiedBy>no</cp:lastModifiedBy>
  <cp:lastPrinted>2001-12-20T14:04:45Z</cp:lastPrinted>
  <dcterms:created xsi:type="dcterms:W3CDTF">1999-08-18T12:19:15Z</dcterms:created>
  <dcterms:modified xsi:type="dcterms:W3CDTF">2009-11-17T10:01:01Z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