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9020" windowHeight="12405" activeTab="0"/>
  </bookViews>
  <sheets>
    <sheet name="Ankan" sheetId="1" r:id="rId1"/>
  </sheets>
  <definedNames>
    <definedName name="_xlnm.Print_Area" localSheetId="0">'Ankan'!$A$1</definedName>
  </definedNames>
  <calcPr fullCalcOnLoad="1"/>
</workbook>
</file>

<file path=xl/sharedStrings.xml><?xml version="1.0" encoding="utf-8"?>
<sst xmlns="http://schemas.openxmlformats.org/spreadsheetml/2006/main" count="114" uniqueCount="84">
  <si>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</si>
  <si>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</si>
  <si>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</si>
  <si>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</si>
  <si>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</si>
  <si>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</si>
  <si>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</si>
  <si>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</si>
  <si>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</si>
  <si>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</si>
  <si>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</si>
  <si>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</si>
  <si>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</si>
  <si>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</si>
  <si>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</si>
  <si>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</si>
  <si>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</si>
  <si>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</si>
  <si>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Ålder</t>
  </si>
  <si>
    <t>% trovärdighet</t>
  </si>
  <si>
    <t>Person namn=</t>
  </si>
  <si>
    <t>Nr 1</t>
  </si>
  <si>
    <t>0-1.4</t>
  </si>
  <si>
    <t>1.4-1.8</t>
  </si>
  <si>
    <t>1.8-2.4</t>
  </si>
  <si>
    <t>2.4-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</si>
  <si>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</si>
  <si>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</si>
  <si>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</si>
  <si>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</si>
  <si>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</si>
  <si>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</si>
  <si>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</si>
  <si>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</si>
  <si>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</si>
  <si>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talar sanning</t>
  </si>
  <si>
    <t>ljuger</t>
  </si>
  <si>
    <t>Karaktär</t>
  </si>
  <si>
    <t>klok</t>
  </si>
  <si>
    <t>snurrig</t>
  </si>
  <si>
    <t>dum</t>
  </si>
  <si>
    <t>korkad</t>
  </si>
  <si>
    <t>listig</t>
  </si>
  <si>
    <t>Person 1</t>
  </si>
  <si>
    <t>SVAR:</t>
  </si>
  <si>
    <t>planerande</t>
  </si>
  <si>
    <t>kommer ej använda våld</t>
  </si>
  <si>
    <t>kommer troligen använda våld</t>
  </si>
  <si>
    <t>kan använda våld om provocerad</t>
  </si>
  <si>
    <t>kan använda våld i självförsvar</t>
  </si>
  <si>
    <t>Fråga</t>
  </si>
  <si>
    <t>Riskvärde 1-10</t>
  </si>
  <si>
    <t>Tidigare extrafamiljärt våld</t>
  </si>
  <si>
    <t>Tidigare misskötsamhet vid permission eller liknande</t>
  </si>
  <si>
    <t>Problem i förhållanden under senare tid</t>
  </si>
  <si>
    <t>Problem på arbetsmarknaden under senare tid</t>
  </si>
  <si>
    <t>Som ung offer för, eller vittne till, våld inom familjen</t>
  </si>
  <si>
    <t>Missbruk eller beroende av alkohol eller droger under senare tid</t>
  </si>
  <si>
    <t>Suicidalt eller homicidalt tankeinnehåll, eller avsikt, under senare tid</t>
  </si>
  <si>
    <t>Psykotiska och/eller maniska symptom under senare tid</t>
  </si>
  <si>
    <t>Tidigare bruk av fysiskt våld</t>
  </si>
  <si>
    <t>Tidigare användning av vapen och/eller allvarliga dödshot</t>
  </si>
  <si>
    <t>Bagatelliserande eller förnekande av tidigare partnervåld</t>
  </si>
  <si>
    <t>Attityd som stöder eller ursäktar partnervåld</t>
  </si>
  <si>
    <t>Allvarligt sexuellt- eller annat våld</t>
  </si>
  <si>
    <t>Användning av vapen och/eller allvarligt dödshot</t>
  </si>
  <si>
    <t>Tidigare överträdelse av besöksförbud</t>
  </si>
  <si>
    <t>Upptrappning av konflikter och övergrepp</t>
  </si>
  <si>
    <t>Instruktion:</t>
  </si>
  <si>
    <t xml:space="preserve">Kodas enligt en 10-gradig skala: </t>
  </si>
  <si>
    <t>Betaversion 1, 2010-01-04</t>
  </si>
  <si>
    <t>1**</t>
  </si>
  <si>
    <t xml:space="preserve">0 = risk föreligger ej, 5 = risk föreligger i viss mån, och 10 = risk föreligger. </t>
  </si>
  <si>
    <t>Start 100% trovärdighet</t>
  </si>
  <si>
    <t>Ensam vårdnad efter vårdnadstvist eller frånvarande förälder till eget barn **</t>
  </si>
  <si>
    <t>2**</t>
  </si>
  <si>
    <r>
      <t xml:space="preserve">Ljuger och fantiserar, t.ex falska polisanmälningar **. </t>
    </r>
    <r>
      <rPr>
        <i/>
        <sz val="10"/>
        <rFont val="Arial"/>
        <family val="2"/>
      </rPr>
      <t>Se även modeller "Bratts tratt" och "Psykopaten"</t>
    </r>
  </si>
  <si>
    <r>
      <t xml:space="preserve">Personlighetsstörning karakteriserad av aggressivitet, impulsivitet eller instabilitet.  </t>
    </r>
    <r>
      <rPr>
        <i/>
        <sz val="10"/>
        <rFont val="Arial"/>
        <family val="2"/>
      </rPr>
      <t>Se även modeller "Bratts tratt" och "Psykopaten"</t>
    </r>
  </si>
  <si>
    <t>3**</t>
  </si>
  <si>
    <t>Tidigare otrogen/svartsjuk/och osäkerhet om vem som är verklig fader **</t>
  </si>
  <si>
    <t>lugn</t>
  </si>
  <si>
    <t>hysterisk</t>
  </si>
  <si>
    <t xml:space="preserve"> ** = Nya frågor</t>
  </si>
  <si>
    <t>Tidigare intrafamiljärt våld. Kastar saker, skriker, slår eller nyper så att det gör ont. Säger kränkande saker.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</si>
</sst>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0"/>
      <color indexed="44"/>
      <name val="Arial"/>
      <family val="0"/>
    </font>
    <font>
      <sz val="5.25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vertical="center"/>
    </xf>
    <xf numFmtId="0" fontId="10" fillId="3" borderId="10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9" xfId="0" applyFont="1" applyFill="1" applyBorder="1" applyAlignment="1">
      <alignment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4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2" fillId="5" borderId="13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10" fillId="3" borderId="1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0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" fillId="5" borderId="4" xfId="0" applyFont="1" applyFill="1" applyBorder="1" applyAlignment="1">
      <alignment horizontal="left"/>
    </xf>
    <xf numFmtId="0" fontId="0" fillId="5" borderId="13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1" fontId="10" fillId="2" borderId="0" xfId="0" applyNumberFormat="1" applyFont="1" applyFill="1" applyAlignment="1">
      <alignment horizontal="right"/>
    </xf>
    <xf numFmtId="2" fontId="10" fillId="2" borderId="0" xfId="0" applyNumberFormat="1" applyFont="1" applyFill="1" applyAlignment="1">
      <alignment/>
    </xf>
    <xf numFmtId="0" fontId="10" fillId="2" borderId="0" xfId="0" applyFont="1" applyFill="1" applyAlignment="1">
      <alignment vertical="center"/>
    </xf>
    <xf numFmtId="1" fontId="1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0" fillId="3" borderId="8" xfId="0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ANKA modellen, Bedömning</a:t>
            </a:r>
          </a:p>
        </c:rich>
      </c:tx>
      <c:layout>
        <c:manualLayout>
          <c:xMode val="factor"/>
          <c:yMode val="factor"/>
          <c:x val="-0.12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625"/>
          <c:w val="0.7975"/>
          <c:h val="0.884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auto val="0"/>
        <c:lblOffset val="100"/>
        <c:noMultiLvlLbl val="0"/>
      </c:catAx>
      <c:valAx>
        <c:axId val="3486013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Riskbedömning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42969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ANKA modellen, Riskfaktor</a:t>
            </a:r>
          </a:p>
        </c:rich>
      </c:tx>
      <c:layout>
        <c:manualLayout>
          <c:xMode val="factor"/>
          <c:yMode val="factor"/>
          <c:x val="-0.16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735"/>
          <c:w val="0.827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Ankan!$D$6</c:f>
              <c:strCache>
                <c:ptCount val="1"/>
                <c:pt idx="0">
                  <c:v>Person 1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45305715"/>
        <c:axId val="5098252"/>
      </c:area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52"/>
        <c:crosses val="autoZero"/>
        <c:auto val="1"/>
        <c:lblOffset val="100"/>
        <c:noMultiLvlLbl val="0"/>
      </c:catAx>
      <c:valAx>
        <c:axId val="509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Riskfaktor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01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0.711</cdr:y>
    </cdr:from>
    <cdr:to>
      <cdr:x>0.99875</cdr:x>
      <cdr:y>0.71175</cdr:y>
    </cdr:to>
    <cdr:sp>
      <cdr:nvSpPr>
        <cdr:cNvPr id="1" name="Line 1"/>
        <cdr:cNvSpPr>
          <a:spLocks/>
        </cdr:cNvSpPr>
      </cdr:nvSpPr>
      <cdr:spPr>
        <a:xfrm>
          <a:off x="447675" y="20764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0.6095</cdr:y>
    </cdr:from>
    <cdr:to>
      <cdr:x>0.99875</cdr:x>
      <cdr:y>0.61025</cdr:y>
    </cdr:to>
    <cdr:sp>
      <cdr:nvSpPr>
        <cdr:cNvPr id="2" name="Line 2"/>
        <cdr:cNvSpPr>
          <a:spLocks/>
        </cdr:cNvSpPr>
      </cdr:nvSpPr>
      <cdr:spPr>
        <a:xfrm>
          <a:off x="447675" y="178117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0.51025</cdr:y>
    </cdr:from>
    <cdr:to>
      <cdr:x>0.99875</cdr:x>
      <cdr:y>0.51025</cdr:y>
    </cdr:to>
    <cdr:sp>
      <cdr:nvSpPr>
        <cdr:cNvPr id="3" name="Line 3"/>
        <cdr:cNvSpPr>
          <a:spLocks/>
        </cdr:cNvSpPr>
      </cdr:nvSpPr>
      <cdr:spPr>
        <a:xfrm>
          <a:off x="447675" y="14954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0.40575</cdr:y>
    </cdr:from>
    <cdr:to>
      <cdr:x>0.99875</cdr:x>
      <cdr:y>0.40575</cdr:y>
    </cdr:to>
    <cdr:sp>
      <cdr:nvSpPr>
        <cdr:cNvPr id="4" name="Line 4"/>
        <cdr:cNvSpPr>
          <a:spLocks/>
        </cdr:cNvSpPr>
      </cdr:nvSpPr>
      <cdr:spPr>
        <a:xfrm>
          <a:off x="447675" y="118110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0.302</cdr:y>
    </cdr:from>
    <cdr:to>
      <cdr:x>0.99875</cdr:x>
      <cdr:y>0.30275</cdr:y>
    </cdr:to>
    <cdr:sp>
      <cdr:nvSpPr>
        <cdr:cNvPr id="5" name="Line 5"/>
        <cdr:cNvSpPr>
          <a:spLocks/>
        </cdr:cNvSpPr>
      </cdr:nvSpPr>
      <cdr:spPr>
        <a:xfrm>
          <a:off x="447675" y="8858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0.20025</cdr:y>
    </cdr:from>
    <cdr:to>
      <cdr:x>0.99875</cdr:x>
      <cdr:y>0.20025</cdr:y>
    </cdr:to>
    <cdr:sp>
      <cdr:nvSpPr>
        <cdr:cNvPr id="6" name="Line 6"/>
        <cdr:cNvSpPr>
          <a:spLocks/>
        </cdr:cNvSpPr>
      </cdr:nvSpPr>
      <cdr:spPr>
        <a:xfrm>
          <a:off x="447675" y="5810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0.098</cdr:y>
    </cdr:from>
    <cdr:to>
      <cdr:x>0.99875</cdr:x>
      <cdr:y>0.098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0.61275</cdr:y>
    </cdr:from>
    <cdr:to>
      <cdr:x>0.9825</cdr:x>
      <cdr:y>0.7135</cdr:y>
    </cdr:to>
    <cdr:sp>
      <cdr:nvSpPr>
        <cdr:cNvPr id="8" name="TextBox 8"/>
        <cdr:cNvSpPr txBox="1">
          <a:spLocks noChangeArrowheads="1"/>
        </cdr:cNvSpPr>
      </cdr:nvSpPr>
      <cdr:spPr>
        <a:xfrm>
          <a:off x="3552825" y="179070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ej 
använda våld</a:t>
          </a:r>
        </a:p>
      </cdr:txBody>
    </cdr:sp>
  </cdr:relSizeAnchor>
  <cdr:relSizeAnchor xmlns:cdr="http://schemas.openxmlformats.org/drawingml/2006/chartDrawing">
    <cdr:from>
      <cdr:x>0.85625</cdr:x>
      <cdr:y>0.512</cdr:y>
    </cdr:from>
    <cdr:to>
      <cdr:x>1</cdr:x>
      <cdr:y>0.5835</cdr:y>
    </cdr:to>
    <cdr:sp>
      <cdr:nvSpPr>
        <cdr:cNvPr id="9" name="TextBox 9"/>
        <cdr:cNvSpPr txBox="1">
          <a:spLocks noChangeArrowheads="1"/>
        </cdr:cNvSpPr>
      </cdr:nvSpPr>
      <cdr:spPr>
        <a:xfrm>
          <a:off x="3552825" y="1495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i  självförsvar</a:t>
          </a:r>
        </a:p>
      </cdr:txBody>
    </cdr:sp>
  </cdr:relSizeAnchor>
  <cdr:relSizeAnchor xmlns:cdr="http://schemas.openxmlformats.org/drawingml/2006/chartDrawing">
    <cdr:from>
      <cdr:x>0.85625</cdr:x>
      <cdr:y>0.425</cdr:y>
    </cdr:from>
    <cdr:to>
      <cdr:x>1</cdr:x>
      <cdr:y>0.5095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52825" y="12382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om provocerad</a:t>
          </a:r>
        </a:p>
      </cdr:txBody>
    </cdr:sp>
  </cdr:relSizeAnchor>
  <cdr:relSizeAnchor xmlns:cdr="http://schemas.openxmlformats.org/drawingml/2006/chartDrawing">
    <cdr:from>
      <cdr:x>0.85625</cdr:x>
      <cdr:y>0.3175</cdr:y>
    </cdr:from>
    <cdr:to>
      <cdr:x>0.9985</cdr:x>
      <cdr:y>0.402</cdr:y>
    </cdr:to>
    <cdr:sp>
      <cdr:nvSpPr>
        <cdr:cNvPr id="11" name="TextBox 11"/>
        <cdr:cNvSpPr txBox="1">
          <a:spLocks noChangeArrowheads="1"/>
        </cdr:cNvSpPr>
      </cdr:nvSpPr>
      <cdr:spPr>
        <a:xfrm>
          <a:off x="3552825" y="92392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troligen
använda våld</a:t>
          </a:r>
        </a:p>
      </cdr:txBody>
    </cdr:sp>
  </cdr:relSizeAnchor>
  <cdr:relSizeAnchor xmlns:cdr="http://schemas.openxmlformats.org/drawingml/2006/chartDrawing">
    <cdr:from>
      <cdr:x>0.8515</cdr:x>
      <cdr:y>0.2135</cdr:y>
    </cdr:from>
    <cdr:to>
      <cdr:x>0.9915</cdr:x>
      <cdr:y>0.298</cdr:y>
    </cdr:to>
    <cdr:sp>
      <cdr:nvSpPr>
        <cdr:cNvPr id="12" name="TextBox 12"/>
        <cdr:cNvSpPr txBox="1">
          <a:spLocks noChangeArrowheads="1"/>
        </cdr:cNvSpPr>
      </cdr:nvSpPr>
      <cdr:spPr>
        <a:xfrm>
          <a:off x="3533775" y="6191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
undersökning  </a:t>
          </a:r>
        </a:p>
      </cdr:txBody>
    </cdr:sp>
  </cdr:relSizeAnchor>
  <cdr:relSizeAnchor xmlns:cdr="http://schemas.openxmlformats.org/drawingml/2006/chartDrawing">
    <cdr:from>
      <cdr:x>0.8515</cdr:x>
      <cdr:y>0.1135</cdr:y>
    </cdr:from>
    <cdr:to>
      <cdr:x>0.964</cdr:x>
      <cdr:y>0.198</cdr:y>
    </cdr:to>
    <cdr:sp>
      <cdr:nvSpPr>
        <cdr:cNvPr id="13" name="TextBox 13"/>
        <cdr:cNvSpPr txBox="1">
          <a:spLocks noChangeArrowheads="1"/>
        </cdr:cNvSpPr>
      </cdr:nvSpPr>
      <cdr:spPr>
        <a:xfrm>
          <a:off x="3533775" y="3238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 för 
omgivningen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38100</xdr:rowOff>
    </xdr:from>
    <xdr:to>
      <xdr:col>12</xdr:col>
      <xdr:colOff>914400</xdr:colOff>
      <xdr:row>20</xdr:row>
      <xdr:rowOff>190500</xdr:rowOff>
    </xdr:to>
    <xdr:graphicFrame>
      <xdr:nvGraphicFramePr>
        <xdr:cNvPr id="1" name="Chart 25"/>
        <xdr:cNvGraphicFramePr/>
      </xdr:nvGraphicFramePr>
      <xdr:xfrm>
        <a:off x="6915150" y="1666875"/>
        <a:ext cx="4152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352425</xdr:colOff>
      <xdr:row>1</xdr:row>
      <xdr:rowOff>38100</xdr:rowOff>
    </xdr:from>
    <xdr:ext cx="2847975" cy="333375"/>
    <xdr:sp>
      <xdr:nvSpPr>
        <xdr:cNvPr id="2" name="TextBox 61"/>
        <xdr:cNvSpPr txBox="1">
          <a:spLocks noChangeArrowheads="1"/>
        </xdr:cNvSpPr>
      </xdr:nvSpPr>
      <xdr:spPr>
        <a:xfrm>
          <a:off x="7248525" y="104775"/>
          <a:ext cx="2847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8</xdr:col>
      <xdr:colOff>28575</xdr:colOff>
      <xdr:row>21</xdr:row>
      <xdr:rowOff>19050</xdr:rowOff>
    </xdr:from>
    <xdr:to>
      <xdr:col>12</xdr:col>
      <xdr:colOff>933450</xdr:colOff>
      <xdr:row>29</xdr:row>
      <xdr:rowOff>76200</xdr:rowOff>
    </xdr:to>
    <xdr:graphicFrame>
      <xdr:nvGraphicFramePr>
        <xdr:cNvPr id="3" name="Chart 62"/>
        <xdr:cNvGraphicFramePr/>
      </xdr:nvGraphicFramePr>
      <xdr:xfrm>
        <a:off x="6924675" y="4752975"/>
        <a:ext cx="4162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0</xdr:rowOff>
    </xdr:from>
    <xdr:to>
      <xdr:col>2</xdr:col>
      <xdr:colOff>1638300</xdr:colOff>
      <xdr:row>4</xdr:row>
      <xdr:rowOff>19050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53"/>
  <sheetViews>
    <sheetView showGridLines="0" tabSelected="1" zoomScale="87" zoomScaleNormal="87"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5.00390625" style="1" customWidth="1"/>
    <col min="3" max="3" width="63.140625" style="1" customWidth="1"/>
    <col min="4" max="4" width="8.7109375" style="1" customWidth="1"/>
    <col min="5" max="5" width="15.7109375" style="33" customWidth="1"/>
    <col min="6" max="6" width="5.7109375" style="1" customWidth="1"/>
    <col min="7" max="7" width="0.9921875" style="1" customWidth="1"/>
    <col min="8" max="8" width="2.421875" style="1" customWidth="1"/>
    <col min="9" max="9" width="12.8515625" style="1" customWidth="1"/>
    <col min="10" max="10" width="8.00390625" style="1" customWidth="1"/>
    <col min="11" max="11" width="14.421875" style="1" customWidth="1"/>
    <col min="12" max="12" width="13.57421875" style="1" customWidth="1"/>
    <col min="13" max="13" width="15.7109375" style="1" customWidth="1"/>
    <col min="14" max="14" width="4.28125" style="1" customWidth="1"/>
    <col min="15" max="15" width="7.28125" style="1" customWidth="1"/>
    <col min="16" max="16" width="11.7109375" style="1" customWidth="1"/>
    <col min="17" max="17" width="8.7109375" style="1" customWidth="1"/>
    <col min="18" max="18" width="8.57421875" style="1" customWidth="1"/>
    <col min="19" max="29" width="7.8515625" style="1" customWidth="1"/>
    <col min="30" max="30" width="31.57421875" style="1" customWidth="1"/>
    <col min="31" max="16384" width="7.8515625" style="1" customWidth="1"/>
  </cols>
  <sheetData>
    <row r="1" ht="5.25" customHeight="1"/>
    <row r="2" spans="2:8" ht="12.75">
      <c r="B2" s="20"/>
      <c r="C2" s="20"/>
      <c r="D2" s="20"/>
      <c r="E2" s="32"/>
      <c r="F2" s="20"/>
      <c r="G2" s="20"/>
      <c r="H2" s="20"/>
    </row>
    <row r="3" spans="2:8" ht="12.75">
      <c r="B3" s="20"/>
      <c r="C3" s="20"/>
      <c r="D3" s="20"/>
      <c r="E3" s="32"/>
      <c r="F3" s="20"/>
      <c r="G3" s="20"/>
      <c r="H3" s="20"/>
    </row>
    <row r="4" spans="2:8" ht="12.75">
      <c r="B4" s="20"/>
      <c r="C4" s="20"/>
      <c r="D4" s="22" t="s">
        <v>70</v>
      </c>
      <c r="E4" s="32"/>
      <c r="F4" s="20"/>
      <c r="G4" s="20"/>
      <c r="H4" s="20"/>
    </row>
    <row r="5" ht="4.5" customHeight="1" thickBot="1"/>
    <row r="6" spans="2:21" ht="12.75">
      <c r="B6" s="24" t="s">
        <v>21</v>
      </c>
      <c r="C6" s="26" t="s">
        <v>20</v>
      </c>
      <c r="D6" s="46" t="s">
        <v>43</v>
      </c>
      <c r="E6" s="44"/>
      <c r="F6" s="45"/>
      <c r="G6" s="12"/>
      <c r="I6" s="79" t="s">
        <v>68</v>
      </c>
      <c r="J6" s="45"/>
      <c r="K6" s="44"/>
      <c r="L6" s="45"/>
      <c r="M6" s="82"/>
      <c r="P6" s="23"/>
      <c r="Q6" s="23"/>
      <c r="R6" s="23"/>
      <c r="S6" s="23"/>
      <c r="T6" s="23"/>
      <c r="U6" s="23"/>
    </row>
    <row r="7" spans="2:17" ht="13.5" thickBot="1">
      <c r="B7" s="27" t="s">
        <v>34</v>
      </c>
      <c r="C7" s="28"/>
      <c r="D7" s="25" t="s">
        <v>34</v>
      </c>
      <c r="E7" s="34"/>
      <c r="F7" s="9"/>
      <c r="G7" s="10"/>
      <c r="I7" s="72" t="s">
        <v>69</v>
      </c>
      <c r="J7" s="73"/>
      <c r="K7" s="81"/>
      <c r="L7" s="86"/>
      <c r="M7" s="74"/>
      <c r="N7" s="23"/>
      <c r="O7" s="23"/>
      <c r="P7" s="23"/>
      <c r="Q7" s="23"/>
    </row>
    <row r="8" spans="2:17" ht="21" customHeight="1" thickBot="1">
      <c r="B8" s="11" t="s">
        <v>34</v>
      </c>
      <c r="C8" s="40" t="s">
        <v>73</v>
      </c>
      <c r="D8" s="14">
        <v>100</v>
      </c>
      <c r="E8" s="49" t="s">
        <v>19</v>
      </c>
      <c r="F8" s="6"/>
      <c r="G8" s="8"/>
      <c r="I8" s="80" t="s">
        <v>72</v>
      </c>
      <c r="J8" s="76"/>
      <c r="K8" s="83"/>
      <c r="L8" s="76"/>
      <c r="M8" s="84"/>
      <c r="O8" s="23"/>
      <c r="P8" s="23"/>
      <c r="Q8" s="23"/>
    </row>
    <row r="9" spans="2:17" ht="5.25" customHeight="1" thickBot="1">
      <c r="B9" s="13"/>
      <c r="C9" s="31"/>
      <c r="D9" s="14"/>
      <c r="E9" s="35"/>
      <c r="F9" s="6"/>
      <c r="G9" s="8"/>
      <c r="O9" s="23"/>
      <c r="P9" s="23"/>
      <c r="Q9" s="23"/>
    </row>
    <row r="10" spans="2:17" ht="21" customHeight="1" thickBot="1">
      <c r="B10" s="15" t="s">
        <v>34</v>
      </c>
      <c r="C10" s="41" t="s">
        <v>18</v>
      </c>
      <c r="D10" s="16">
        <v>70</v>
      </c>
      <c r="E10" s="48" t="s">
        <v>18</v>
      </c>
      <c r="F10" s="9"/>
      <c r="G10" s="47" t="b">
        <v>0</v>
      </c>
      <c r="I10" s="87" t="s">
        <v>82</v>
      </c>
      <c r="J10" s="88"/>
      <c r="K10" s="88"/>
      <c r="L10" s="88"/>
      <c r="M10" s="89"/>
      <c r="O10" s="23"/>
      <c r="P10" s="23"/>
      <c r="Q10" s="23"/>
    </row>
    <row r="11" spans="2:17" ht="6.75" customHeight="1">
      <c r="B11" s="59"/>
      <c r="C11" s="60"/>
      <c r="D11" s="60"/>
      <c r="E11" s="61"/>
      <c r="F11" s="60"/>
      <c r="G11" s="62"/>
      <c r="I11" s="29"/>
      <c r="L11" s="23"/>
      <c r="M11" s="23"/>
      <c r="N11" s="23"/>
      <c r="O11" s="23"/>
      <c r="P11" s="23"/>
      <c r="Q11" s="23"/>
    </row>
    <row r="12" spans="1:18" ht="15" customHeight="1">
      <c r="A12" s="43" t="s">
        <v>2</v>
      </c>
      <c r="B12" s="37" t="s">
        <v>2</v>
      </c>
      <c r="C12" s="6" t="s">
        <v>50</v>
      </c>
      <c r="D12" s="85" t="s">
        <v>51</v>
      </c>
      <c r="E12" s="35"/>
      <c r="F12" s="6"/>
      <c r="G12" s="7"/>
      <c r="O12" s="30"/>
      <c r="P12" s="30"/>
      <c r="Q12" s="30"/>
      <c r="R12" s="4"/>
    </row>
    <row r="13" spans="1:18" ht="25.5" customHeight="1">
      <c r="A13" s="43">
        <v>1</v>
      </c>
      <c r="B13" s="38" t="s">
        <v>71</v>
      </c>
      <c r="C13" s="109" t="s">
        <v>76</v>
      </c>
      <c r="D13" s="18">
        <v>1</v>
      </c>
      <c r="E13" s="36"/>
      <c r="F13" s="21">
        <v>1</v>
      </c>
      <c r="G13" s="19" t="s">
        <v>34</v>
      </c>
      <c r="O13" s="30"/>
      <c r="P13" s="30"/>
      <c r="Q13" s="30"/>
      <c r="R13" s="4"/>
    </row>
    <row r="14" spans="1:18" ht="25.5" customHeight="1">
      <c r="A14" s="43">
        <v>2</v>
      </c>
      <c r="B14" s="38" t="s">
        <v>75</v>
      </c>
      <c r="C14" s="55" t="s">
        <v>74</v>
      </c>
      <c r="D14" s="18">
        <v>1</v>
      </c>
      <c r="E14" s="36"/>
      <c r="F14" s="21">
        <v>1</v>
      </c>
      <c r="G14" s="19" t="s">
        <v>34</v>
      </c>
      <c r="O14" s="30"/>
      <c r="P14" s="30"/>
      <c r="Q14" s="30"/>
      <c r="R14" s="4"/>
    </row>
    <row r="15" spans="1:18" ht="25.5" customHeight="1">
      <c r="A15" s="43">
        <v>3</v>
      </c>
      <c r="B15" s="38" t="s">
        <v>78</v>
      </c>
      <c r="C15" s="109" t="s">
        <v>79</v>
      </c>
      <c r="D15" s="18">
        <v>1</v>
      </c>
      <c r="E15" s="36"/>
      <c r="F15" s="21">
        <v>1</v>
      </c>
      <c r="G15" s="19" t="s">
        <v>34</v>
      </c>
      <c r="O15" s="30"/>
      <c r="P15" s="30"/>
      <c r="Q15" s="30"/>
      <c r="R15" s="4"/>
    </row>
    <row r="16" spans="1:18" ht="25.5" customHeight="1">
      <c r="A16" s="43">
        <v>4</v>
      </c>
      <c r="B16" s="38">
        <v>4</v>
      </c>
      <c r="C16" s="109" t="s">
        <v>83</v>
      </c>
      <c r="D16" s="18">
        <v>1</v>
      </c>
      <c r="E16" s="36"/>
      <c r="F16" s="21">
        <v>1</v>
      </c>
      <c r="G16" s="19" t="s">
        <v>34</v>
      </c>
      <c r="O16" s="30"/>
      <c r="P16" s="30"/>
      <c r="Q16" s="30"/>
      <c r="R16" s="4"/>
    </row>
    <row r="17" spans="1:18" ht="25.5" customHeight="1">
      <c r="A17" s="43">
        <v>5</v>
      </c>
      <c r="B17" s="38">
        <f aca="true" t="shared" si="0" ref="B17:B28">IF(B16&gt;=33,B16-33,B16+1)</f>
        <v>5</v>
      </c>
      <c r="C17" s="17" t="s">
        <v>52</v>
      </c>
      <c r="D17" s="18">
        <v>1</v>
      </c>
      <c r="E17" s="36"/>
      <c r="F17" s="21">
        <v>1</v>
      </c>
      <c r="G17" s="19" t="s">
        <v>34</v>
      </c>
      <c r="O17" s="30"/>
      <c r="P17" s="30"/>
      <c r="Q17" s="30"/>
      <c r="R17" s="4"/>
    </row>
    <row r="18" spans="1:18" ht="25.5" customHeight="1">
      <c r="A18" s="43">
        <v>6</v>
      </c>
      <c r="B18" s="38">
        <f t="shared" si="0"/>
        <v>6</v>
      </c>
      <c r="C18" s="17" t="s">
        <v>53</v>
      </c>
      <c r="D18" s="18">
        <v>1</v>
      </c>
      <c r="E18" s="36"/>
      <c r="F18" s="21">
        <v>1</v>
      </c>
      <c r="G18" s="19"/>
      <c r="O18" s="30"/>
      <c r="P18" s="30"/>
      <c r="Q18" s="30"/>
      <c r="R18" s="4"/>
    </row>
    <row r="19" spans="1:18" ht="25.5" customHeight="1">
      <c r="A19" s="43">
        <v>7</v>
      </c>
      <c r="B19" s="38">
        <f t="shared" si="0"/>
        <v>7</v>
      </c>
      <c r="C19" s="17" t="s">
        <v>54</v>
      </c>
      <c r="D19" s="18">
        <v>1</v>
      </c>
      <c r="E19" s="36"/>
      <c r="F19" s="21">
        <v>1</v>
      </c>
      <c r="G19" s="19"/>
      <c r="O19" s="30"/>
      <c r="P19" s="30"/>
      <c r="Q19" s="30"/>
      <c r="R19" s="4"/>
    </row>
    <row r="20" spans="1:17" ht="25.5" customHeight="1">
      <c r="A20" s="43">
        <v>8</v>
      </c>
      <c r="B20" s="38">
        <f t="shared" si="0"/>
        <v>8</v>
      </c>
      <c r="C20" s="17" t="s">
        <v>55</v>
      </c>
      <c r="D20" s="18">
        <v>1</v>
      </c>
      <c r="E20" s="36"/>
      <c r="F20" s="21">
        <v>1</v>
      </c>
      <c r="G20" s="19"/>
      <c r="O20" s="23"/>
      <c r="P20" s="23"/>
      <c r="Q20" s="23"/>
    </row>
    <row r="21" spans="1:17" ht="25.5" customHeight="1">
      <c r="A21" s="43">
        <v>9</v>
      </c>
      <c r="B21" s="38">
        <f t="shared" si="0"/>
        <v>9</v>
      </c>
      <c r="C21" s="17" t="s">
        <v>56</v>
      </c>
      <c r="D21" s="18">
        <v>1</v>
      </c>
      <c r="E21" s="36"/>
      <c r="F21" s="21">
        <v>1</v>
      </c>
      <c r="G21" s="19"/>
      <c r="O21" s="23"/>
      <c r="P21" s="23"/>
      <c r="Q21" s="23"/>
    </row>
    <row r="22" spans="1:17" ht="25.5" customHeight="1">
      <c r="A22" s="43">
        <v>10</v>
      </c>
      <c r="B22" s="38">
        <f t="shared" si="0"/>
        <v>10</v>
      </c>
      <c r="C22" s="17" t="s">
        <v>57</v>
      </c>
      <c r="D22" s="18">
        <v>1</v>
      </c>
      <c r="E22" s="36"/>
      <c r="F22" s="21">
        <v>1</v>
      </c>
      <c r="G22" s="19"/>
      <c r="O22" s="23"/>
      <c r="P22" s="23"/>
      <c r="Q22" s="23"/>
    </row>
    <row r="23" spans="1:17" ht="25.5" customHeight="1">
      <c r="A23" s="43">
        <v>11</v>
      </c>
      <c r="B23" s="38">
        <f t="shared" si="0"/>
        <v>11</v>
      </c>
      <c r="C23" s="17" t="s">
        <v>58</v>
      </c>
      <c r="D23" s="18">
        <v>1</v>
      </c>
      <c r="E23" s="36"/>
      <c r="F23" s="21">
        <v>1</v>
      </c>
      <c r="G23" s="19"/>
      <c r="O23" s="23"/>
      <c r="P23" s="23"/>
      <c r="Q23" s="23"/>
    </row>
    <row r="24" spans="1:17" ht="25.5" customHeight="1">
      <c r="A24" s="43">
        <v>12</v>
      </c>
      <c r="B24" s="38">
        <f t="shared" si="0"/>
        <v>12</v>
      </c>
      <c r="C24" s="17" t="s">
        <v>59</v>
      </c>
      <c r="D24" s="18">
        <v>1</v>
      </c>
      <c r="E24" s="36"/>
      <c r="F24" s="21">
        <v>1</v>
      </c>
      <c r="G24" s="19"/>
      <c r="O24" s="23"/>
      <c r="P24" s="23"/>
      <c r="Q24" s="23"/>
    </row>
    <row r="25" spans="1:17" ht="25.5" customHeight="1">
      <c r="A25" s="43">
        <v>13</v>
      </c>
      <c r="B25" s="38">
        <f t="shared" si="0"/>
        <v>13</v>
      </c>
      <c r="C25" s="109" t="s">
        <v>77</v>
      </c>
      <c r="D25" s="51">
        <v>1</v>
      </c>
      <c r="E25" s="52"/>
      <c r="F25" s="53">
        <v>1</v>
      </c>
      <c r="G25" s="54"/>
      <c r="O25" s="23"/>
      <c r="P25" s="23"/>
      <c r="Q25" s="23"/>
    </row>
    <row r="26" spans="1:17" ht="25.5" customHeight="1">
      <c r="A26" s="43">
        <v>14</v>
      </c>
      <c r="B26" s="38">
        <f t="shared" si="0"/>
        <v>14</v>
      </c>
      <c r="C26" s="17" t="s">
        <v>60</v>
      </c>
      <c r="D26" s="56">
        <v>1</v>
      </c>
      <c r="E26" s="57"/>
      <c r="F26" s="58">
        <v>1</v>
      </c>
      <c r="G26" s="63"/>
      <c r="O26" s="23"/>
      <c r="P26" s="23"/>
      <c r="Q26" s="23"/>
    </row>
    <row r="27" spans="1:17" ht="25.5" customHeight="1">
      <c r="A27" s="43">
        <v>15</v>
      </c>
      <c r="B27" s="38">
        <f t="shared" si="0"/>
        <v>15</v>
      </c>
      <c r="C27" s="50" t="s">
        <v>61</v>
      </c>
      <c r="D27" s="56">
        <v>1</v>
      </c>
      <c r="E27" s="57"/>
      <c r="F27" s="58">
        <v>1</v>
      </c>
      <c r="G27" s="63"/>
      <c r="O27" s="23"/>
      <c r="P27" s="23"/>
      <c r="Q27" s="23"/>
    </row>
    <row r="28" spans="1:17" ht="25.5" customHeight="1">
      <c r="A28" s="43">
        <v>16</v>
      </c>
      <c r="B28" s="38">
        <f t="shared" si="0"/>
        <v>16</v>
      </c>
      <c r="C28" s="55" t="s">
        <v>67</v>
      </c>
      <c r="D28" s="56">
        <v>1</v>
      </c>
      <c r="E28" s="57"/>
      <c r="F28" s="58">
        <v>1</v>
      </c>
      <c r="G28" s="63"/>
      <c r="O28" s="23"/>
      <c r="P28" s="23"/>
      <c r="Q28" s="23"/>
    </row>
    <row r="29" spans="1:17" ht="25.5" customHeight="1">
      <c r="A29" s="43">
        <v>17</v>
      </c>
      <c r="B29" s="38">
        <v>17</v>
      </c>
      <c r="C29" s="55" t="s">
        <v>62</v>
      </c>
      <c r="D29" s="56">
        <v>1</v>
      </c>
      <c r="E29" s="57"/>
      <c r="F29" s="58">
        <v>1</v>
      </c>
      <c r="G29" s="63"/>
      <c r="O29" s="23"/>
      <c r="P29" s="23"/>
      <c r="Q29" s="23"/>
    </row>
    <row r="30" spans="1:17" ht="25.5" customHeight="1" thickBot="1">
      <c r="A30" s="43">
        <v>18</v>
      </c>
      <c r="B30" s="38">
        <f>IF(B29&gt;=33,B29-33,B29+1)</f>
        <v>18</v>
      </c>
      <c r="C30" s="55" t="s">
        <v>63</v>
      </c>
      <c r="D30" s="56">
        <v>1</v>
      </c>
      <c r="E30" s="57"/>
      <c r="F30" s="58">
        <v>1</v>
      </c>
      <c r="G30" s="63"/>
      <c r="O30" s="23"/>
      <c r="P30" s="23"/>
      <c r="Q30" s="23"/>
    </row>
    <row r="31" spans="1:17" ht="25.5" customHeight="1">
      <c r="A31" s="43">
        <v>19</v>
      </c>
      <c r="B31" s="38">
        <f>IF(B30&gt;=33,B30-33,B30+1)</f>
        <v>19</v>
      </c>
      <c r="C31" s="55" t="s">
        <v>64</v>
      </c>
      <c r="D31" s="56">
        <v>1</v>
      </c>
      <c r="E31" s="57"/>
      <c r="F31" s="58">
        <v>1</v>
      </c>
      <c r="G31" s="63"/>
      <c r="I31" s="69" t="s">
        <v>44</v>
      </c>
      <c r="J31" s="45"/>
      <c r="K31" s="70"/>
      <c r="L31" s="70"/>
      <c r="M31" s="71"/>
      <c r="O31" s="23"/>
      <c r="P31" s="23"/>
      <c r="Q31" s="23"/>
    </row>
    <row r="32" spans="1:17" ht="25.5" customHeight="1" thickBot="1">
      <c r="A32" s="43">
        <v>20</v>
      </c>
      <c r="B32" s="38">
        <f>IF(B31&gt;=33,B31-33,B31+1)</f>
        <v>20</v>
      </c>
      <c r="C32" s="55" t="s">
        <v>65</v>
      </c>
      <c r="D32" s="56">
        <v>1</v>
      </c>
      <c r="E32" s="57"/>
      <c r="F32" s="58">
        <v>1</v>
      </c>
      <c r="G32" s="63"/>
      <c r="I32" s="75" t="str">
        <f>J76&amp;" är "&amp;K76&amp;" och "&amp;L76&amp;" och "&amp;M76</f>
        <v>Person 1 är lugn och talar sanning och kommer ej använda våld</v>
      </c>
      <c r="J32" s="76"/>
      <c r="K32" s="77"/>
      <c r="L32" s="77"/>
      <c r="M32" s="78"/>
      <c r="O32" s="23"/>
      <c r="P32" s="23"/>
      <c r="Q32" s="23"/>
    </row>
    <row r="33" spans="1:17" ht="25.5" customHeight="1" thickBot="1">
      <c r="A33" s="43">
        <v>21</v>
      </c>
      <c r="B33" s="39">
        <f>IF(B32&gt;=33,B32-33,B32+1)</f>
        <v>21</v>
      </c>
      <c r="C33" s="64" t="s">
        <v>66</v>
      </c>
      <c r="D33" s="65">
        <v>1</v>
      </c>
      <c r="E33" s="66"/>
      <c r="F33" s="67">
        <v>1</v>
      </c>
      <c r="G33" s="68"/>
      <c r="O33" s="23"/>
      <c r="P33" s="23"/>
      <c r="Q33" s="23"/>
    </row>
    <row r="34" spans="19:21" ht="15" customHeight="1">
      <c r="S34" s="23"/>
      <c r="T34" s="23"/>
      <c r="U34" s="23"/>
    </row>
    <row r="35" spans="5:24" ht="15" customHeight="1">
      <c r="E35" s="1"/>
      <c r="S35" s="110"/>
      <c r="T35" s="111"/>
      <c r="U35" s="111"/>
      <c r="V35" s="2"/>
      <c r="W35" s="2"/>
      <c r="X35" s="3"/>
    </row>
    <row r="36" spans="19:24" ht="15" customHeight="1">
      <c r="S36" s="23"/>
      <c r="T36" s="23"/>
      <c r="U36" s="23"/>
      <c r="V36" s="2"/>
      <c r="W36" s="2"/>
      <c r="X36" s="3"/>
    </row>
    <row r="37" spans="19:24" ht="21" customHeight="1">
      <c r="S37" s="23"/>
      <c r="T37" s="23"/>
      <c r="U37" s="23"/>
      <c r="V37" s="2"/>
      <c r="W37" s="2"/>
      <c r="X37" s="3"/>
    </row>
    <row r="38" spans="19:24" ht="21" customHeight="1">
      <c r="S38" s="23"/>
      <c r="T38" s="23"/>
      <c r="U38" s="23"/>
      <c r="V38" s="2"/>
      <c r="W38" s="2"/>
      <c r="X38" s="3"/>
    </row>
    <row r="39" spans="19:24" ht="6.75" customHeight="1">
      <c r="S39" s="23"/>
      <c r="T39" s="23"/>
      <c r="U39" s="23"/>
      <c r="V39" s="2"/>
      <c r="W39" s="2"/>
      <c r="X39" s="3"/>
    </row>
    <row r="40" spans="19:24" ht="21" customHeight="1">
      <c r="S40" s="23"/>
      <c r="T40" s="23"/>
      <c r="U40" s="23"/>
      <c r="V40" s="2"/>
      <c r="W40" s="2"/>
      <c r="X40" s="3"/>
    </row>
    <row r="41" spans="19:24" ht="4.5" customHeight="1">
      <c r="S41" s="23"/>
      <c r="T41" s="23"/>
      <c r="U41" s="23"/>
      <c r="V41" s="2"/>
      <c r="W41" s="2"/>
      <c r="X41" s="3"/>
    </row>
    <row r="42" spans="19:24" ht="15" customHeight="1">
      <c r="S42" s="23"/>
      <c r="T42" s="23"/>
      <c r="U42" s="23"/>
      <c r="V42" s="2"/>
      <c r="W42" s="2"/>
      <c r="X42" s="3"/>
    </row>
    <row r="43" spans="19:24" ht="25.5" customHeight="1">
      <c r="S43" s="23"/>
      <c r="T43" s="23"/>
      <c r="U43" s="23"/>
      <c r="V43" s="2"/>
      <c r="W43" s="2"/>
      <c r="X43" s="3"/>
    </row>
    <row r="44" spans="19:24" ht="25.5" customHeight="1">
      <c r="S44" s="23"/>
      <c r="T44" s="23"/>
      <c r="U44" s="23"/>
      <c r="V44" s="2"/>
      <c r="W44" s="2"/>
      <c r="X44" s="3"/>
    </row>
    <row r="45" spans="19:24" ht="25.5" customHeight="1">
      <c r="S45" s="23"/>
      <c r="T45" s="23"/>
      <c r="U45" s="23"/>
      <c r="V45" s="2"/>
      <c r="W45" s="2"/>
      <c r="X45" s="3"/>
    </row>
    <row r="46" spans="19:24" ht="25.5" customHeight="1">
      <c r="S46" s="23"/>
      <c r="T46" s="23"/>
      <c r="U46" s="23"/>
      <c r="V46" s="2"/>
      <c r="W46" s="2"/>
      <c r="X46" s="3"/>
    </row>
    <row r="47" spans="6:24" ht="25.5" customHeight="1"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S47" s="23"/>
      <c r="T47" s="23"/>
      <c r="U47" s="23"/>
      <c r="V47" s="2"/>
      <c r="W47" s="2"/>
      <c r="X47" s="3"/>
    </row>
    <row r="48" spans="6:24" ht="25.5" customHeight="1"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S48" s="23"/>
      <c r="T48" s="23"/>
      <c r="U48" s="23"/>
      <c r="V48" s="2"/>
      <c r="W48" s="2"/>
      <c r="X48" s="3"/>
    </row>
    <row r="49" spans="3:24" ht="25.5" customHeight="1">
      <c r="C49" s="43"/>
      <c r="D49" s="43"/>
      <c r="E49" s="9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3"/>
      <c r="T49" s="23"/>
      <c r="U49" s="23"/>
      <c r="V49" s="2"/>
      <c r="W49" s="2"/>
      <c r="X49" s="3"/>
    </row>
    <row r="50" spans="3:21" ht="25.5" customHeight="1">
      <c r="C50" s="43"/>
      <c r="D50" s="43"/>
      <c r="E50" s="9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3"/>
      <c r="T50" s="23"/>
      <c r="U50" s="23"/>
    </row>
    <row r="51" spans="3:21" ht="25.5" customHeight="1">
      <c r="C51" s="43"/>
      <c r="D51" s="43"/>
      <c r="E51" s="90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23"/>
      <c r="T51" s="23"/>
      <c r="U51" s="23"/>
    </row>
    <row r="52" spans="3:21" ht="25.5" customHeight="1">
      <c r="C52" s="43"/>
      <c r="D52" s="43"/>
      <c r="E52" s="9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3"/>
      <c r="T52" s="23"/>
      <c r="U52" s="23"/>
    </row>
    <row r="53" spans="3:21" ht="25.5" customHeight="1">
      <c r="C53" s="43"/>
      <c r="D53" s="43"/>
      <c r="E53" s="9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3"/>
      <c r="T53" s="23"/>
      <c r="U53" s="23"/>
    </row>
    <row r="54" spans="3:21" ht="25.5" customHeight="1">
      <c r="C54" s="43"/>
      <c r="D54" s="43"/>
      <c r="E54" s="9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3"/>
      <c r="T54" s="23"/>
      <c r="U54" s="23"/>
    </row>
    <row r="55" spans="3:21" ht="25.5" customHeight="1">
      <c r="C55" s="43"/>
      <c r="D55" s="43"/>
      <c r="E55" s="9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23"/>
      <c r="T55" s="23"/>
      <c r="U55" s="23"/>
    </row>
    <row r="56" spans="3:21" ht="12.75">
      <c r="C56" s="43"/>
      <c r="D56" s="43"/>
      <c r="E56" s="9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23"/>
      <c r="T56" s="23"/>
      <c r="U56" s="23"/>
    </row>
    <row r="57" spans="2:21" ht="15" customHeight="1">
      <c r="B57" s="43"/>
      <c r="C57" s="43"/>
      <c r="D57" s="43"/>
      <c r="E57" s="9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23"/>
      <c r="T57" s="23"/>
      <c r="U57" s="23"/>
    </row>
    <row r="58" spans="2:21" ht="15" customHeight="1">
      <c r="B58" s="43" t="s">
        <v>22</v>
      </c>
      <c r="C58" s="43"/>
      <c r="D58" s="43"/>
      <c r="E58" s="9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23"/>
      <c r="T58" s="23"/>
      <c r="U58" s="23"/>
    </row>
    <row r="59" spans="2:21" ht="15" customHeight="1">
      <c r="B59" s="43" t="s">
        <v>23</v>
      </c>
      <c r="C59" s="105"/>
      <c r="D59" s="43"/>
      <c r="E59" s="9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23"/>
      <c r="T59" s="23"/>
      <c r="U59" s="23"/>
    </row>
    <row r="60" spans="2:21" ht="15" customHeight="1">
      <c r="B60" s="43" t="s">
        <v>24</v>
      </c>
      <c r="C60" s="105"/>
      <c r="D60" s="43"/>
      <c r="E60" s="9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23"/>
      <c r="T60" s="23"/>
      <c r="U60" s="23"/>
    </row>
    <row r="61" spans="2:33" ht="15" customHeight="1">
      <c r="B61" s="43" t="s">
        <v>25</v>
      </c>
      <c r="C61" s="43"/>
      <c r="D61" s="43"/>
      <c r="E61" s="90"/>
      <c r="F61" s="43"/>
      <c r="G61" s="43"/>
      <c r="H61" s="43"/>
      <c r="I61" s="43"/>
      <c r="J61" s="43"/>
      <c r="K61" s="43"/>
      <c r="L61" s="43"/>
      <c r="M61" s="43" t="s">
        <v>34</v>
      </c>
      <c r="N61" s="43"/>
      <c r="O61" s="43"/>
      <c r="P61" s="43"/>
      <c r="Q61" s="43"/>
      <c r="R61" s="43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2:33" ht="15" customHeight="1">
      <c r="B62" s="43"/>
      <c r="C62" s="43"/>
      <c r="D62" s="43"/>
      <c r="E62" s="90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3:33" ht="15" customHeight="1">
      <c r="C63" s="43"/>
      <c r="D63" s="43"/>
      <c r="E63" s="9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3:33" ht="15" customHeight="1">
      <c r="C64" s="43"/>
      <c r="D64" s="94" t="s">
        <v>29</v>
      </c>
      <c r="E64" s="43">
        <v>0</v>
      </c>
      <c r="F64" s="43">
        <v>0</v>
      </c>
      <c r="G64" s="43"/>
      <c r="H64" s="43"/>
      <c r="I64" s="43"/>
      <c r="J64" s="91"/>
      <c r="K64" s="91"/>
      <c r="L64" s="91"/>
      <c r="M64" s="91"/>
      <c r="N64" s="91"/>
      <c r="O64" s="43"/>
      <c r="P64" s="43"/>
      <c r="Q64" s="43"/>
      <c r="R64" s="43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>
      <c r="A65" s="23"/>
      <c r="C65" s="43"/>
      <c r="D65" s="106">
        <f ca="1">IF(G$10=FALSE,OFFSET($L$94,F13,0)*D13,MAX(OFFSET($L$94,F13,0)*D13+$L$109,0))</f>
        <v>0</v>
      </c>
      <c r="E65" s="106">
        <f aca="true" t="shared" si="1" ref="E65:E77">MAX(E64-(E64*0.25),0)+D65</f>
        <v>0</v>
      </c>
      <c r="F65" s="104">
        <f>ABS(E65/($D$10*1.5*(D$8/100)))</f>
        <v>0</v>
      </c>
      <c r="G65" s="43"/>
      <c r="H65" s="43"/>
      <c r="I65" s="43"/>
      <c r="J65" s="91"/>
      <c r="K65" s="43"/>
      <c r="L65" s="43"/>
      <c r="M65" s="43"/>
      <c r="N65" s="43"/>
      <c r="O65" s="43"/>
      <c r="P65" s="43"/>
      <c r="Q65" s="43"/>
      <c r="R65" s="4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" customHeight="1">
      <c r="A66" s="23"/>
      <c r="B66" s="42"/>
      <c r="C66" s="43"/>
      <c r="D66" s="106">
        <f aca="true" ca="1" t="shared" si="2" ref="D66:D85">IF(G$10=FALSE,OFFSET($L$94,F14,0)*D14,MAX(OFFSET($L$94,F14,0)*D14+$L$109,0))</f>
        <v>0</v>
      </c>
      <c r="E66" s="106">
        <f t="shared" si="1"/>
        <v>0</v>
      </c>
      <c r="F66" s="104">
        <f aca="true" t="shared" si="3" ref="F66:F85">ABS(E66/($D$10*1.5*(D$8/100)))</f>
        <v>0</v>
      </c>
      <c r="G66" s="43"/>
      <c r="H66" s="43"/>
      <c r="I66" s="92" t="s">
        <v>26</v>
      </c>
      <c r="J66" s="92" t="s">
        <v>27</v>
      </c>
      <c r="K66" s="93" t="s">
        <v>28</v>
      </c>
      <c r="L66" s="92" t="s">
        <v>28</v>
      </c>
      <c r="M66" s="92" t="s">
        <v>37</v>
      </c>
      <c r="N66" s="43"/>
      <c r="O66" s="43"/>
      <c r="P66" s="43"/>
      <c r="Q66" s="43"/>
      <c r="R66" s="43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" customHeight="1">
      <c r="A67" s="23"/>
      <c r="B67" s="42"/>
      <c r="C67" s="43"/>
      <c r="D67" s="106">
        <f ca="1" t="shared" si="2"/>
        <v>0</v>
      </c>
      <c r="E67" s="106">
        <f t="shared" si="1"/>
        <v>0</v>
      </c>
      <c r="F67" s="104">
        <f t="shared" si="3"/>
        <v>0</v>
      </c>
      <c r="G67" s="43"/>
      <c r="H67" s="43"/>
      <c r="I67" s="90">
        <v>-5</v>
      </c>
      <c r="J67" s="90">
        <v>-5</v>
      </c>
      <c r="K67" s="94" t="s">
        <v>80</v>
      </c>
      <c r="L67" s="95" t="s">
        <v>35</v>
      </c>
      <c r="M67" s="96" t="s">
        <v>46</v>
      </c>
      <c r="N67" s="43"/>
      <c r="O67" s="43"/>
      <c r="P67" s="43"/>
      <c r="Q67" s="43"/>
      <c r="R67" s="43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" customHeight="1">
      <c r="A68" s="23"/>
      <c r="B68" s="42"/>
      <c r="C68" s="43"/>
      <c r="D68" s="106">
        <f ca="1" t="shared" si="2"/>
        <v>0</v>
      </c>
      <c r="E68" s="106">
        <f t="shared" si="1"/>
        <v>0</v>
      </c>
      <c r="F68" s="104">
        <f t="shared" si="3"/>
        <v>0</v>
      </c>
      <c r="G68" s="43"/>
      <c r="H68" s="43"/>
      <c r="I68" s="90">
        <v>0</v>
      </c>
      <c r="J68" s="90">
        <v>0</v>
      </c>
      <c r="K68" s="94" t="s">
        <v>80</v>
      </c>
      <c r="L68" s="95" t="s">
        <v>35</v>
      </c>
      <c r="M68" s="96" t="s">
        <v>46</v>
      </c>
      <c r="N68" s="43"/>
      <c r="O68" s="43"/>
      <c r="P68" s="43"/>
      <c r="Q68" s="43"/>
      <c r="R68" s="43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" customHeight="1">
      <c r="A69" s="23"/>
      <c r="B69" s="42"/>
      <c r="C69" s="43"/>
      <c r="D69" s="106">
        <f ca="1" t="shared" si="2"/>
        <v>0</v>
      </c>
      <c r="E69" s="106">
        <f t="shared" si="1"/>
        <v>0</v>
      </c>
      <c r="F69" s="104">
        <f t="shared" si="3"/>
        <v>0</v>
      </c>
      <c r="G69" s="43"/>
      <c r="H69" s="43"/>
      <c r="I69" s="90">
        <v>0.23</v>
      </c>
      <c r="J69" s="90">
        <v>2</v>
      </c>
      <c r="K69" s="94" t="s">
        <v>38</v>
      </c>
      <c r="L69" s="95" t="s">
        <v>36</v>
      </c>
      <c r="M69" s="96" t="s">
        <v>46</v>
      </c>
      <c r="N69" s="43"/>
      <c r="O69" s="43"/>
      <c r="P69" s="43"/>
      <c r="Q69" s="43"/>
      <c r="R69" s="43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2.75">
      <c r="A70" s="23"/>
      <c r="B70" s="42"/>
      <c r="C70" s="43"/>
      <c r="D70" s="106">
        <f ca="1" t="shared" si="2"/>
        <v>0</v>
      </c>
      <c r="E70" s="106">
        <f t="shared" si="1"/>
        <v>0</v>
      </c>
      <c r="F70" s="104">
        <f t="shared" si="3"/>
        <v>0</v>
      </c>
      <c r="G70" s="43"/>
      <c r="H70" s="43"/>
      <c r="I70" s="90">
        <v>2.5</v>
      </c>
      <c r="J70" s="90">
        <v>4</v>
      </c>
      <c r="K70" s="94" t="s">
        <v>39</v>
      </c>
      <c r="L70" s="95" t="s">
        <v>36</v>
      </c>
      <c r="M70" s="96" t="s">
        <v>49</v>
      </c>
      <c r="N70" s="43"/>
      <c r="O70" s="43"/>
      <c r="P70" s="43"/>
      <c r="Q70" s="43"/>
      <c r="R70" s="43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2.75">
      <c r="A71" s="23"/>
      <c r="B71" s="42"/>
      <c r="C71" s="43"/>
      <c r="D71" s="106">
        <f ca="1" t="shared" si="2"/>
        <v>0</v>
      </c>
      <c r="E71" s="106">
        <f t="shared" si="1"/>
        <v>0</v>
      </c>
      <c r="F71" s="104">
        <f t="shared" si="3"/>
        <v>0</v>
      </c>
      <c r="G71" s="43"/>
      <c r="H71" s="43"/>
      <c r="I71" s="90">
        <v>2.8</v>
      </c>
      <c r="J71" s="90">
        <v>6</v>
      </c>
      <c r="K71" s="94" t="s">
        <v>42</v>
      </c>
      <c r="L71" s="95" t="s">
        <v>36</v>
      </c>
      <c r="M71" s="96" t="s">
        <v>49</v>
      </c>
      <c r="N71" s="43"/>
      <c r="O71" s="43"/>
      <c r="P71" s="43"/>
      <c r="Q71" s="43"/>
      <c r="R71" s="43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2.75">
      <c r="A72" s="23"/>
      <c r="B72" s="42"/>
      <c r="C72" s="43"/>
      <c r="D72" s="106">
        <f ca="1" t="shared" si="2"/>
        <v>0</v>
      </c>
      <c r="E72" s="106">
        <f t="shared" si="1"/>
        <v>0</v>
      </c>
      <c r="F72" s="104">
        <f t="shared" si="3"/>
        <v>0</v>
      </c>
      <c r="G72" s="43"/>
      <c r="H72" s="43"/>
      <c r="I72" s="90">
        <v>3</v>
      </c>
      <c r="J72" s="90">
        <v>8</v>
      </c>
      <c r="K72" s="94" t="s">
        <v>40</v>
      </c>
      <c r="L72" s="95" t="s">
        <v>36</v>
      </c>
      <c r="M72" s="96" t="s">
        <v>48</v>
      </c>
      <c r="N72" s="43"/>
      <c r="O72" s="43"/>
      <c r="P72" s="43"/>
      <c r="Q72" s="43"/>
      <c r="R72" s="43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2.75">
      <c r="A73" s="23"/>
      <c r="B73" s="42"/>
      <c r="C73" s="43"/>
      <c r="D73" s="106">
        <f ca="1" t="shared" si="2"/>
        <v>0</v>
      </c>
      <c r="E73" s="106">
        <f t="shared" si="1"/>
        <v>0</v>
      </c>
      <c r="F73" s="104">
        <f t="shared" si="3"/>
        <v>0</v>
      </c>
      <c r="G73" s="43"/>
      <c r="H73" s="43"/>
      <c r="I73" s="90">
        <v>4</v>
      </c>
      <c r="J73" s="90">
        <v>10</v>
      </c>
      <c r="K73" s="94" t="s">
        <v>41</v>
      </c>
      <c r="L73" s="95" t="s">
        <v>36</v>
      </c>
      <c r="M73" s="96" t="s">
        <v>48</v>
      </c>
      <c r="N73" s="43"/>
      <c r="O73" s="43"/>
      <c r="P73" s="43"/>
      <c r="Q73" s="43"/>
      <c r="R73" s="43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2.75">
      <c r="A74" s="5"/>
      <c r="B74" s="42"/>
      <c r="C74" s="43"/>
      <c r="D74" s="106">
        <f ca="1" t="shared" si="2"/>
        <v>0</v>
      </c>
      <c r="E74" s="106">
        <f t="shared" si="1"/>
        <v>0</v>
      </c>
      <c r="F74" s="104">
        <f t="shared" si="3"/>
        <v>0</v>
      </c>
      <c r="G74" s="43"/>
      <c r="H74" s="43"/>
      <c r="I74" s="90">
        <v>5</v>
      </c>
      <c r="J74" s="90">
        <v>13</v>
      </c>
      <c r="K74" s="94" t="s">
        <v>45</v>
      </c>
      <c r="L74" s="95" t="s">
        <v>36</v>
      </c>
      <c r="M74" s="96" t="s">
        <v>47</v>
      </c>
      <c r="N74" s="43"/>
      <c r="O74" s="43"/>
      <c r="P74" s="43"/>
      <c r="Q74" s="43"/>
      <c r="R74" s="43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2.75">
      <c r="A75" s="5"/>
      <c r="C75" s="43"/>
      <c r="D75" s="106">
        <f ca="1" t="shared" si="2"/>
        <v>0</v>
      </c>
      <c r="E75" s="106">
        <f t="shared" si="1"/>
        <v>0</v>
      </c>
      <c r="F75" s="104">
        <f t="shared" si="3"/>
        <v>0</v>
      </c>
      <c r="G75" s="43"/>
      <c r="H75" s="43"/>
      <c r="I75" s="97">
        <v>6</v>
      </c>
      <c r="J75" s="97">
        <v>15</v>
      </c>
      <c r="K75" s="98" t="s">
        <v>81</v>
      </c>
      <c r="L75" s="99" t="s">
        <v>36</v>
      </c>
      <c r="M75" s="96" t="s">
        <v>47</v>
      </c>
      <c r="N75" s="100"/>
      <c r="O75" s="43"/>
      <c r="P75" s="43"/>
      <c r="Q75" s="43"/>
      <c r="R75" s="43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2.75">
      <c r="A76" s="5"/>
      <c r="C76" s="43"/>
      <c r="D76" s="106">
        <f ca="1" t="shared" si="2"/>
        <v>0</v>
      </c>
      <c r="E76" s="106">
        <f t="shared" si="1"/>
        <v>0</v>
      </c>
      <c r="F76" s="104">
        <f t="shared" si="3"/>
        <v>0</v>
      </c>
      <c r="G76" s="43"/>
      <c r="H76" s="43"/>
      <c r="I76" s="90" t="s">
        <v>43</v>
      </c>
      <c r="J76" s="43" t="str">
        <f>D6</f>
        <v>Person 1</v>
      </c>
      <c r="K76" s="101" t="str">
        <f>VLOOKUP(F86,I67:K75,3)</f>
        <v>lugn</v>
      </c>
      <c r="L76" s="99" t="str">
        <f>VLOOKUP(F87,J67:L75,3)</f>
        <v>talar sanning</v>
      </c>
      <c r="M76" s="102" t="str">
        <f>VLOOKUP(F87,I67:M75,5)</f>
        <v>kommer ej använda våld</v>
      </c>
      <c r="N76" s="43"/>
      <c r="O76" s="43"/>
      <c r="P76" s="43"/>
      <c r="Q76" s="43"/>
      <c r="R76" s="43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2.75">
      <c r="A77" s="5"/>
      <c r="C77" s="43"/>
      <c r="D77" s="106">
        <f ca="1" t="shared" si="2"/>
        <v>0</v>
      </c>
      <c r="E77" s="106">
        <f t="shared" si="1"/>
        <v>0</v>
      </c>
      <c r="F77" s="104">
        <f t="shared" si="3"/>
        <v>0</v>
      </c>
      <c r="G77" s="43"/>
      <c r="H77" s="43"/>
      <c r="I77" s="90"/>
      <c r="J77" s="43"/>
      <c r="K77" s="101"/>
      <c r="L77" s="99"/>
      <c r="M77" s="99"/>
      <c r="N77" s="5"/>
      <c r="O77" s="43"/>
      <c r="P77" s="43"/>
      <c r="Q77" s="43"/>
      <c r="R77" s="43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2.75">
      <c r="A78" s="5"/>
      <c r="C78" s="43"/>
      <c r="D78" s="106">
        <f ca="1" t="shared" si="2"/>
        <v>0</v>
      </c>
      <c r="E78" s="106">
        <f aca="true" t="shared" si="4" ref="E78:E85">MAX(E77-(E77*0.25),0)+D78</f>
        <v>0</v>
      </c>
      <c r="F78" s="104">
        <f t="shared" si="3"/>
        <v>0</v>
      </c>
      <c r="G78" s="43"/>
      <c r="H78" s="43"/>
      <c r="I78" s="90"/>
      <c r="J78" s="43"/>
      <c r="K78" s="101"/>
      <c r="L78" s="99"/>
      <c r="M78" s="99"/>
      <c r="N78" s="5"/>
      <c r="O78" s="43"/>
      <c r="P78" s="43"/>
      <c r="Q78" s="43"/>
      <c r="R78" s="43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2.75">
      <c r="A79" s="5"/>
      <c r="C79" s="43"/>
      <c r="D79" s="106">
        <f ca="1" t="shared" si="2"/>
        <v>0</v>
      </c>
      <c r="E79" s="106">
        <f t="shared" si="4"/>
        <v>0</v>
      </c>
      <c r="F79" s="104">
        <f t="shared" si="3"/>
        <v>0</v>
      </c>
      <c r="G79" s="43"/>
      <c r="H79" s="43"/>
      <c r="I79" s="90"/>
      <c r="J79" s="43"/>
      <c r="K79" s="101"/>
      <c r="L79" s="99"/>
      <c r="M79" s="99"/>
      <c r="N79" s="5"/>
      <c r="O79" s="43"/>
      <c r="P79" s="43"/>
      <c r="Q79" s="43"/>
      <c r="R79" s="43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2.75">
      <c r="A80" s="5"/>
      <c r="C80" s="43"/>
      <c r="D80" s="106">
        <f ca="1" t="shared" si="2"/>
        <v>0</v>
      </c>
      <c r="E80" s="106">
        <f t="shared" si="4"/>
        <v>0</v>
      </c>
      <c r="F80" s="104">
        <f t="shared" si="3"/>
        <v>0</v>
      </c>
      <c r="G80" s="43"/>
      <c r="H80" s="43"/>
      <c r="I80" s="90"/>
      <c r="J80" s="43"/>
      <c r="K80" s="101"/>
      <c r="L80" s="99"/>
      <c r="M80" s="99"/>
      <c r="N80" s="5"/>
      <c r="O80" s="43"/>
      <c r="P80" s="43"/>
      <c r="Q80" s="43"/>
      <c r="R80" s="43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2.75">
      <c r="A81" s="5"/>
      <c r="C81" s="43"/>
      <c r="D81" s="106">
        <f ca="1" t="shared" si="2"/>
        <v>0</v>
      </c>
      <c r="E81" s="106">
        <f t="shared" si="4"/>
        <v>0</v>
      </c>
      <c r="F81" s="104">
        <f t="shared" si="3"/>
        <v>0</v>
      </c>
      <c r="G81" s="43"/>
      <c r="H81" s="43"/>
      <c r="I81" s="90"/>
      <c r="J81" s="43"/>
      <c r="K81" s="101"/>
      <c r="L81" s="99"/>
      <c r="M81" s="99"/>
      <c r="N81" s="5"/>
      <c r="O81" s="43"/>
      <c r="P81" s="43"/>
      <c r="Q81" s="43"/>
      <c r="R81" s="43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2.75">
      <c r="A82" s="5"/>
      <c r="C82" s="43"/>
      <c r="D82" s="106">
        <f ca="1" t="shared" si="2"/>
        <v>0</v>
      </c>
      <c r="E82" s="106">
        <f t="shared" si="4"/>
        <v>0</v>
      </c>
      <c r="F82" s="104">
        <f t="shared" si="3"/>
        <v>0</v>
      </c>
      <c r="G82" s="43"/>
      <c r="H82" s="43"/>
      <c r="I82" s="90"/>
      <c r="J82" s="43"/>
      <c r="K82" s="101"/>
      <c r="L82" s="99"/>
      <c r="M82" s="99"/>
      <c r="N82" s="5"/>
      <c r="O82" s="43"/>
      <c r="P82" s="43"/>
      <c r="Q82" s="43"/>
      <c r="R82" s="43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2.75">
      <c r="A83" s="5"/>
      <c r="C83" s="43"/>
      <c r="D83" s="106">
        <f ca="1" t="shared" si="2"/>
        <v>0</v>
      </c>
      <c r="E83" s="106">
        <f t="shared" si="4"/>
        <v>0</v>
      </c>
      <c r="F83" s="104">
        <f t="shared" si="3"/>
        <v>0</v>
      </c>
      <c r="G83" s="43"/>
      <c r="H83" s="43"/>
      <c r="I83" s="90"/>
      <c r="J83" s="43"/>
      <c r="K83" s="101"/>
      <c r="L83" s="99"/>
      <c r="M83" s="99"/>
      <c r="N83" s="5"/>
      <c r="O83" s="43"/>
      <c r="P83" s="43"/>
      <c r="Q83" s="43"/>
      <c r="R83" s="43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2.75">
      <c r="A84" s="5"/>
      <c r="C84" s="43"/>
      <c r="D84" s="106">
        <f ca="1" t="shared" si="2"/>
        <v>0</v>
      </c>
      <c r="E84" s="106">
        <f t="shared" si="4"/>
        <v>0</v>
      </c>
      <c r="F84" s="104">
        <f t="shared" si="3"/>
        <v>0</v>
      </c>
      <c r="G84" s="43"/>
      <c r="H84" s="43"/>
      <c r="I84" s="90"/>
      <c r="J84" s="43"/>
      <c r="K84" s="101"/>
      <c r="L84" s="99"/>
      <c r="M84" s="99"/>
      <c r="N84" s="5"/>
      <c r="O84" s="43"/>
      <c r="P84" s="43"/>
      <c r="Q84" s="43"/>
      <c r="R84" s="43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2.75">
      <c r="A85" s="5"/>
      <c r="C85" s="43"/>
      <c r="D85" s="106">
        <f ca="1" t="shared" si="2"/>
        <v>0</v>
      </c>
      <c r="E85" s="106">
        <f t="shared" si="4"/>
        <v>0</v>
      </c>
      <c r="F85" s="104">
        <f t="shared" si="3"/>
        <v>0</v>
      </c>
      <c r="G85" s="43"/>
      <c r="H85" s="43"/>
      <c r="I85" s="90"/>
      <c r="J85" s="43"/>
      <c r="K85" s="101"/>
      <c r="L85" s="99"/>
      <c r="M85" s="99"/>
      <c r="N85" s="5"/>
      <c r="O85" s="43"/>
      <c r="P85" s="43"/>
      <c r="Q85" s="43"/>
      <c r="R85" s="43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2.75">
      <c r="A86" s="5"/>
      <c r="C86" s="43"/>
      <c r="D86" s="103" t="s">
        <v>26</v>
      </c>
      <c r="E86" s="90"/>
      <c r="F86" s="104">
        <f>AVERAGE(F65:F85)</f>
        <v>0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ht="12.75">
      <c r="A87" s="5"/>
      <c r="C87" s="43"/>
      <c r="D87" s="103" t="s">
        <v>27</v>
      </c>
      <c r="E87" s="90"/>
      <c r="F87" s="104">
        <f>MAX(F65:F85)</f>
        <v>0</v>
      </c>
      <c r="G87" s="43"/>
      <c r="H87" s="43"/>
      <c r="I87" s="43"/>
      <c r="J87" s="43"/>
      <c r="K87" s="43"/>
      <c r="L87" s="43"/>
      <c r="M87" s="105"/>
      <c r="N87" s="43"/>
      <c r="O87" s="43"/>
      <c r="P87" s="43"/>
      <c r="Q87" s="43"/>
      <c r="R87" s="43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2.75">
      <c r="A88" s="5"/>
      <c r="B88" s="42"/>
      <c r="C88" s="43"/>
      <c r="D88" s="94" t="s">
        <v>31</v>
      </c>
      <c r="E88" s="90"/>
      <c r="F88" s="106">
        <f>DCOUNT(D64:D85,"Frågor",I111:I112)</f>
        <v>0</v>
      </c>
      <c r="G88" s="43"/>
      <c r="H88" s="43"/>
      <c r="I88" s="43"/>
      <c r="J88" s="43"/>
      <c r="K88" s="43"/>
      <c r="L88" s="43"/>
      <c r="M88" s="105"/>
      <c r="N88" s="43"/>
      <c r="O88" s="43"/>
      <c r="P88" s="43"/>
      <c r="Q88" s="43"/>
      <c r="R88" s="43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2:33" ht="12.75">
      <c r="B89" s="42"/>
      <c r="C89" s="43"/>
      <c r="D89" s="94" t="s">
        <v>32</v>
      </c>
      <c r="E89" s="90"/>
      <c r="F89" s="106">
        <f>DCOUNT(D64:D85,"Frågor",J111:J112)</f>
        <v>0</v>
      </c>
      <c r="G89" s="43"/>
      <c r="H89" s="43"/>
      <c r="I89" s="43"/>
      <c r="J89" s="43"/>
      <c r="K89" s="43"/>
      <c r="L89" s="43"/>
      <c r="M89" s="105"/>
      <c r="N89" s="43"/>
      <c r="O89" s="43"/>
      <c r="P89" s="43"/>
      <c r="Q89" s="43"/>
      <c r="R89" s="43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2:33" ht="12.75">
      <c r="B90" s="42"/>
      <c r="C90" s="43"/>
      <c r="D90" s="106"/>
      <c r="E90" s="94"/>
      <c r="F90" s="106"/>
      <c r="G90" s="43"/>
      <c r="H90" s="43"/>
      <c r="I90" s="43"/>
      <c r="J90" s="43"/>
      <c r="K90" s="43"/>
      <c r="L90" s="43"/>
      <c r="M90" s="105"/>
      <c r="N90" s="43"/>
      <c r="O90" s="43"/>
      <c r="P90" s="43"/>
      <c r="Q90" s="43"/>
      <c r="R90" s="43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2:33" ht="12.75">
      <c r="B91" s="42"/>
      <c r="C91" s="43"/>
      <c r="D91" s="106"/>
      <c r="E91" s="106"/>
      <c r="F91" s="104"/>
      <c r="G91" s="43"/>
      <c r="H91" s="43"/>
      <c r="I91" s="43"/>
      <c r="J91" s="43"/>
      <c r="K91" s="43"/>
      <c r="L91" s="43"/>
      <c r="M91" s="105"/>
      <c r="N91" s="43"/>
      <c r="O91" s="43"/>
      <c r="P91" s="43"/>
      <c r="Q91" s="43"/>
      <c r="R91" s="43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2:33" ht="12.75">
      <c r="B92" s="23"/>
      <c r="C92" s="43"/>
      <c r="D92" s="106"/>
      <c r="E92" s="106"/>
      <c r="F92" s="104"/>
      <c r="G92" s="43"/>
      <c r="H92" s="43"/>
      <c r="I92" s="43"/>
      <c r="J92" s="43"/>
      <c r="K92" s="43"/>
      <c r="L92" s="43"/>
      <c r="M92" s="105"/>
      <c r="N92" s="43"/>
      <c r="O92" s="43"/>
      <c r="P92" s="43"/>
      <c r="Q92" s="43"/>
      <c r="R92" s="43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2:33" ht="12.75">
      <c r="B93" s="23"/>
      <c r="C93" s="43"/>
      <c r="D93" s="106"/>
      <c r="E93" s="106"/>
      <c r="F93" s="104"/>
      <c r="G93" s="43"/>
      <c r="H93" s="43"/>
      <c r="I93" s="43"/>
      <c r="J93" s="43"/>
      <c r="K93" s="43"/>
      <c r="L93" s="43"/>
      <c r="M93" s="105"/>
      <c r="N93" s="43"/>
      <c r="O93" s="43"/>
      <c r="P93" s="43"/>
      <c r="Q93" s="43"/>
      <c r="R93" s="43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2:33" ht="12.75">
      <c r="B94" s="23"/>
      <c r="C94" s="43"/>
      <c r="D94" s="94"/>
      <c r="E94" s="43"/>
      <c r="F94" s="43"/>
      <c r="G94" s="43"/>
      <c r="H94" s="43"/>
      <c r="I94" s="107" t="s">
        <v>3</v>
      </c>
      <c r="J94" s="108" t="s">
        <v>5</v>
      </c>
      <c r="K94" s="108" t="s">
        <v>0</v>
      </c>
      <c r="L94" s="107"/>
      <c r="M94" s="105"/>
      <c r="N94" s="43"/>
      <c r="O94" s="43"/>
      <c r="P94" s="43"/>
      <c r="Q94" s="43"/>
      <c r="R94" s="43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2:33" ht="12.75">
      <c r="B95" s="23"/>
      <c r="C95" s="43"/>
      <c r="D95" s="106"/>
      <c r="E95" s="106"/>
      <c r="F95" s="104"/>
      <c r="G95" s="43"/>
      <c r="H95" s="43"/>
      <c r="I95" s="43" t="s">
        <v>1</v>
      </c>
      <c r="J95" s="43">
        <v>0</v>
      </c>
      <c r="K95" s="43">
        <v>0</v>
      </c>
      <c r="L95" s="106">
        <f>J95*K95*8</f>
        <v>0</v>
      </c>
      <c r="M95" s="105"/>
      <c r="N95" s="43"/>
      <c r="O95" s="43"/>
      <c r="P95" s="43"/>
      <c r="Q95" s="43"/>
      <c r="R95" s="43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2:33" ht="12.75">
      <c r="B96" s="23"/>
      <c r="C96" s="43"/>
      <c r="D96" s="106"/>
      <c r="E96" s="106"/>
      <c r="F96" s="104"/>
      <c r="G96" s="43"/>
      <c r="H96" s="43"/>
      <c r="I96" s="43" t="s">
        <v>6</v>
      </c>
      <c r="J96" s="43">
        <v>-100</v>
      </c>
      <c r="K96" s="43">
        <v>5</v>
      </c>
      <c r="L96" s="106">
        <f aca="true" t="shared" si="5" ref="L96:L107">J96*K96*8/1000</f>
        <v>-4</v>
      </c>
      <c r="M96" s="105"/>
      <c r="N96" s="43"/>
      <c r="O96" s="43"/>
      <c r="P96" s="43"/>
      <c r="Q96" s="43"/>
      <c r="R96" s="43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2:33" ht="12.75">
      <c r="B97" s="23"/>
      <c r="C97" s="43"/>
      <c r="D97" s="106"/>
      <c r="E97" s="106"/>
      <c r="F97" s="104"/>
      <c r="G97" s="43"/>
      <c r="H97" s="43"/>
      <c r="I97" s="43" t="s">
        <v>7</v>
      </c>
      <c r="J97" s="43">
        <v>-100</v>
      </c>
      <c r="K97" s="43">
        <v>5</v>
      </c>
      <c r="L97" s="106">
        <f t="shared" si="5"/>
        <v>-4</v>
      </c>
      <c r="M97" s="105"/>
      <c r="N97" s="43"/>
      <c r="O97" s="43"/>
      <c r="P97" s="43"/>
      <c r="Q97" s="43"/>
      <c r="R97" s="43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2:33" ht="12.75">
      <c r="B98" s="23"/>
      <c r="C98" s="43"/>
      <c r="D98" s="106"/>
      <c r="E98" s="106"/>
      <c r="F98" s="104"/>
      <c r="G98" s="43"/>
      <c r="H98" s="43"/>
      <c r="I98" s="43" t="s">
        <v>9</v>
      </c>
      <c r="J98" s="43">
        <v>-75</v>
      </c>
      <c r="K98" s="43">
        <v>5</v>
      </c>
      <c r="L98" s="106">
        <f t="shared" si="5"/>
        <v>-3</v>
      </c>
      <c r="M98" s="105"/>
      <c r="N98" s="43"/>
      <c r="O98" s="43"/>
      <c r="P98" s="43"/>
      <c r="Q98" s="43"/>
      <c r="R98" s="43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2:33" ht="12.75">
      <c r="B99" s="23"/>
      <c r="C99" s="43"/>
      <c r="D99" s="106"/>
      <c r="E99" s="106"/>
      <c r="F99" s="104"/>
      <c r="G99" s="43"/>
      <c r="H99" s="43"/>
      <c r="I99" s="43" t="s">
        <v>8</v>
      </c>
      <c r="J99" s="43">
        <v>-75</v>
      </c>
      <c r="K99" s="43">
        <v>6</v>
      </c>
      <c r="L99" s="106">
        <f t="shared" si="5"/>
        <v>-3.6</v>
      </c>
      <c r="M99" s="105"/>
      <c r="N99" s="43"/>
      <c r="O99" s="43"/>
      <c r="P99" s="43"/>
      <c r="Q99" s="43"/>
      <c r="R99" s="43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2:33" ht="12.75">
      <c r="B100" s="23"/>
      <c r="C100" s="43"/>
      <c r="D100" s="106"/>
      <c r="E100" s="106"/>
      <c r="F100" s="104"/>
      <c r="G100" s="43"/>
      <c r="H100" s="43"/>
      <c r="I100" s="43" t="s">
        <v>10</v>
      </c>
      <c r="J100" s="43">
        <v>-50</v>
      </c>
      <c r="K100" s="43">
        <v>5.2</v>
      </c>
      <c r="L100" s="106">
        <f t="shared" si="5"/>
        <v>-2.08</v>
      </c>
      <c r="M100" s="105"/>
      <c r="N100" s="43"/>
      <c r="O100" s="43"/>
      <c r="P100" s="43"/>
      <c r="Q100" s="43"/>
      <c r="R100" s="43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3:33" ht="12.75">
      <c r="C101" s="43"/>
      <c r="D101" s="106"/>
      <c r="E101" s="106"/>
      <c r="F101" s="104"/>
      <c r="G101" s="43"/>
      <c r="H101" s="43"/>
      <c r="I101" s="43" t="s">
        <v>11</v>
      </c>
      <c r="J101" s="43">
        <v>-50</v>
      </c>
      <c r="K101" s="43">
        <v>6.2</v>
      </c>
      <c r="L101" s="106">
        <f t="shared" si="5"/>
        <v>-2.48</v>
      </c>
      <c r="M101" s="105"/>
      <c r="N101" s="43"/>
      <c r="O101" s="43"/>
      <c r="P101" s="43"/>
      <c r="Q101" s="43"/>
      <c r="R101" s="43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3:33" ht="12.75">
      <c r="C102" s="43"/>
      <c r="D102" s="106"/>
      <c r="E102" s="106"/>
      <c r="F102" s="104"/>
      <c r="G102" s="43"/>
      <c r="H102" s="43"/>
      <c r="I102" s="43" t="s">
        <v>13</v>
      </c>
      <c r="J102" s="43">
        <v>50</v>
      </c>
      <c r="K102" s="43">
        <v>5.6</v>
      </c>
      <c r="L102" s="106">
        <f t="shared" si="5"/>
        <v>2.24</v>
      </c>
      <c r="M102" s="43"/>
      <c r="N102" s="43"/>
      <c r="O102" s="43"/>
      <c r="P102" s="43"/>
      <c r="Q102" s="43"/>
      <c r="R102" s="43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3:33" ht="12.75">
      <c r="C103" s="43"/>
      <c r="D103" s="106"/>
      <c r="E103" s="106"/>
      <c r="F103" s="104"/>
      <c r="G103" s="43"/>
      <c r="H103" s="43"/>
      <c r="I103" s="43" t="s">
        <v>12</v>
      </c>
      <c r="J103" s="43">
        <v>50</v>
      </c>
      <c r="K103" s="43">
        <v>6.6</v>
      </c>
      <c r="L103" s="106">
        <f t="shared" si="5"/>
        <v>2.64</v>
      </c>
      <c r="M103" s="43"/>
      <c r="N103" s="43"/>
      <c r="O103" s="43"/>
      <c r="P103" s="43"/>
      <c r="Q103" s="43"/>
      <c r="R103" s="43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3:33" ht="12.75">
      <c r="C104" s="43"/>
      <c r="D104" s="106"/>
      <c r="E104" s="106"/>
      <c r="F104" s="104"/>
      <c r="G104" s="43"/>
      <c r="H104" s="43"/>
      <c r="I104" s="43" t="s">
        <v>15</v>
      </c>
      <c r="J104" s="43">
        <v>75</v>
      </c>
      <c r="K104" s="43">
        <v>40</v>
      </c>
      <c r="L104" s="106">
        <f t="shared" si="5"/>
        <v>24</v>
      </c>
      <c r="M104" s="43"/>
      <c r="N104" s="43"/>
      <c r="O104" s="43"/>
      <c r="P104" s="43"/>
      <c r="Q104" s="43"/>
      <c r="R104" s="43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3:33" ht="12.75">
      <c r="C105" s="43"/>
      <c r="D105" s="106"/>
      <c r="E105" s="106"/>
      <c r="F105" s="104"/>
      <c r="G105" s="43"/>
      <c r="H105" s="43"/>
      <c r="I105" s="43" t="s">
        <v>14</v>
      </c>
      <c r="J105" s="43">
        <v>75</v>
      </c>
      <c r="K105" s="43">
        <v>41</v>
      </c>
      <c r="L105" s="106">
        <f t="shared" si="5"/>
        <v>24.6</v>
      </c>
      <c r="M105" s="43"/>
      <c r="N105" s="43"/>
      <c r="O105" s="43"/>
      <c r="P105" s="43"/>
      <c r="Q105" s="43"/>
      <c r="R105" s="43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3:33" ht="12.75">
      <c r="C106" s="43"/>
      <c r="D106" s="106"/>
      <c r="E106" s="106"/>
      <c r="F106" s="104"/>
      <c r="G106" s="43"/>
      <c r="H106" s="43"/>
      <c r="I106" s="43" t="s">
        <v>16</v>
      </c>
      <c r="J106" s="43">
        <v>100</v>
      </c>
      <c r="K106" s="43">
        <v>39</v>
      </c>
      <c r="L106" s="106">
        <f t="shared" si="5"/>
        <v>31.2</v>
      </c>
      <c r="M106" s="43"/>
      <c r="N106" s="43"/>
      <c r="O106" s="43"/>
      <c r="P106" s="43"/>
      <c r="Q106" s="43"/>
      <c r="R106" s="43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3:33" ht="12.75">
      <c r="C107" s="43"/>
      <c r="D107" s="106"/>
      <c r="E107" s="106"/>
      <c r="F107" s="104"/>
      <c r="G107" s="43"/>
      <c r="H107" s="43"/>
      <c r="I107" s="43" t="s">
        <v>17</v>
      </c>
      <c r="J107" s="43">
        <v>100</v>
      </c>
      <c r="K107" s="43">
        <v>40</v>
      </c>
      <c r="L107" s="106">
        <f t="shared" si="5"/>
        <v>32</v>
      </c>
      <c r="M107" s="43"/>
      <c r="N107" s="43"/>
      <c r="O107" s="43"/>
      <c r="P107" s="43"/>
      <c r="Q107" s="43"/>
      <c r="R107" s="43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3:18" ht="12.75">
      <c r="C108" s="43"/>
      <c r="D108" s="43"/>
      <c r="E108" s="103"/>
      <c r="F108" s="104"/>
      <c r="G108" s="43"/>
      <c r="H108" s="43"/>
      <c r="I108" s="43"/>
      <c r="J108" s="105"/>
      <c r="K108" s="43"/>
      <c r="L108" s="43"/>
      <c r="M108" s="43"/>
      <c r="N108" s="43"/>
      <c r="O108" s="43"/>
      <c r="P108" s="43"/>
      <c r="Q108" s="43"/>
      <c r="R108" s="43"/>
    </row>
    <row r="109" spans="3:18" ht="12.75">
      <c r="C109" s="43"/>
      <c r="D109" s="43"/>
      <c r="E109" s="103"/>
      <c r="F109" s="104"/>
      <c r="G109" s="43"/>
      <c r="H109" s="43"/>
      <c r="I109" s="43" t="s">
        <v>4</v>
      </c>
      <c r="J109" s="43">
        <v>1</v>
      </c>
      <c r="K109" s="43">
        <v>3.5</v>
      </c>
      <c r="L109" s="106">
        <v>10</v>
      </c>
      <c r="M109" s="43"/>
      <c r="N109" s="43"/>
      <c r="O109" s="43"/>
      <c r="P109" s="43"/>
      <c r="Q109" s="43"/>
      <c r="R109" s="43"/>
    </row>
    <row r="110" spans="3:18" ht="12.75">
      <c r="C110" s="43"/>
      <c r="D110" s="43"/>
      <c r="E110" s="94"/>
      <c r="F110" s="106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3:18" ht="12.75">
      <c r="C111" s="43"/>
      <c r="D111" s="43"/>
      <c r="E111" s="94"/>
      <c r="F111" s="106"/>
      <c r="G111" s="43"/>
      <c r="H111" s="43"/>
      <c r="I111" s="43" t="s">
        <v>29</v>
      </c>
      <c r="J111" s="43" t="s">
        <v>29</v>
      </c>
      <c r="K111" s="43"/>
      <c r="L111" s="43"/>
      <c r="M111" s="43"/>
      <c r="N111" s="43"/>
      <c r="O111" s="43"/>
      <c r="P111" s="43"/>
      <c r="Q111" s="43"/>
      <c r="R111" s="43"/>
    </row>
    <row r="112" spans="3:18" ht="12.75">
      <c r="C112" s="43"/>
      <c r="D112" s="43"/>
      <c r="E112" s="43"/>
      <c r="F112" s="43"/>
      <c r="G112" s="43"/>
      <c r="H112" s="43"/>
      <c r="I112" s="43" t="s">
        <v>30</v>
      </c>
      <c r="J112" s="43" t="s">
        <v>33</v>
      </c>
      <c r="K112" s="43"/>
      <c r="L112" s="43"/>
      <c r="M112" s="43"/>
      <c r="N112" s="43"/>
      <c r="O112" s="43"/>
      <c r="P112" s="43"/>
      <c r="Q112" s="43"/>
      <c r="R112" s="43"/>
    </row>
    <row r="113" spans="3:18" ht="12.75">
      <c r="C113" s="43"/>
      <c r="D113" s="43"/>
      <c r="E113" s="90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3:18" ht="12.75">
      <c r="C114" s="43"/>
      <c r="D114" s="43"/>
      <c r="E114" s="90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3:18" ht="12.75">
      <c r="C115" s="43"/>
      <c r="D115" s="43"/>
      <c r="E115" s="90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3:18" ht="12.75">
      <c r="C116" s="43"/>
      <c r="D116" s="43"/>
      <c r="E116" s="90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3:18" ht="12.75">
      <c r="C117" s="43"/>
      <c r="D117" s="43"/>
      <c r="E117" s="90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3:18" ht="12.75">
      <c r="C118" s="43"/>
      <c r="D118" s="43"/>
      <c r="E118" s="90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3:18" ht="12.75">
      <c r="C119" s="43"/>
      <c r="D119" s="43"/>
      <c r="E119" s="90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3:18" ht="12.75">
      <c r="C120" s="43"/>
      <c r="D120" s="43"/>
      <c r="E120" s="90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3:18" ht="12.75">
      <c r="C121" s="43"/>
      <c r="D121" s="43"/>
      <c r="E121" s="90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3:18" ht="12.75">
      <c r="C122" s="43"/>
      <c r="D122" s="43"/>
      <c r="E122" s="90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3:18" ht="12.75">
      <c r="C123" s="43"/>
      <c r="D123" s="43"/>
      <c r="E123" s="90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3:18" ht="12.75">
      <c r="C124" s="43"/>
      <c r="D124" s="43"/>
      <c r="E124" s="90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3:18" ht="12.75">
      <c r="C125" s="43"/>
      <c r="D125" s="43"/>
      <c r="E125" s="90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3:18" ht="12.75">
      <c r="C126" s="43"/>
      <c r="D126" s="43"/>
      <c r="E126" s="90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3:18" ht="12.75">
      <c r="C127" s="43"/>
      <c r="D127" s="43"/>
      <c r="E127" s="90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3:18" ht="12.75">
      <c r="C128" s="43"/>
      <c r="D128" s="43"/>
      <c r="E128" s="90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3:18" ht="12.75">
      <c r="C129" s="43"/>
      <c r="D129" s="43"/>
      <c r="E129" s="90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3:18" ht="12.75">
      <c r="C130" s="43"/>
      <c r="D130" s="43"/>
      <c r="E130" s="90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3:18" ht="12.75">
      <c r="C131" s="43"/>
      <c r="D131" s="43"/>
      <c r="E131" s="90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3:18" ht="12.75">
      <c r="C132" s="43"/>
      <c r="D132" s="43"/>
      <c r="E132" s="90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3:18" ht="12.75">
      <c r="C133" s="43"/>
      <c r="D133" s="43"/>
      <c r="E133" s="90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3:18" ht="12.75">
      <c r="C134" s="43"/>
      <c r="D134" s="43"/>
      <c r="E134" s="90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3:18" ht="12.75">
      <c r="C135" s="43"/>
      <c r="D135" s="43"/>
      <c r="E135" s="90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3:18" ht="12.75">
      <c r="C136" s="43"/>
      <c r="D136" s="43"/>
      <c r="E136" s="90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3:18" ht="12.75">
      <c r="C137" s="43"/>
      <c r="D137" s="43"/>
      <c r="E137" s="90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3:18" ht="12.75">
      <c r="C138" s="43"/>
      <c r="D138" s="43"/>
      <c r="E138" s="90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3:18" ht="12.75">
      <c r="C139" s="43"/>
      <c r="D139" s="43"/>
      <c r="E139" s="90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3:18" ht="12.75">
      <c r="C140" s="43"/>
      <c r="D140" s="43"/>
      <c r="E140" s="90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3:18" ht="12.75">
      <c r="C141" s="43"/>
      <c r="D141" s="43"/>
      <c r="E141" s="90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3:18" ht="12.75">
      <c r="C142" s="43"/>
      <c r="D142" s="43"/>
      <c r="E142" s="90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3:18" ht="12.75">
      <c r="C143" s="43"/>
      <c r="D143" s="43"/>
      <c r="E143" s="90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3:18" ht="12.75">
      <c r="C144" s="43"/>
      <c r="D144" s="43"/>
      <c r="E144" s="90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3:18" ht="12.75">
      <c r="C145" s="43"/>
      <c r="D145" s="43"/>
      <c r="E145" s="90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3:18" ht="12.75">
      <c r="C146" s="43"/>
      <c r="D146" s="43"/>
      <c r="E146" s="90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3:18" ht="12.75">
      <c r="C147" s="43"/>
      <c r="D147" s="43"/>
      <c r="E147" s="90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3:18" ht="12.75">
      <c r="C148" s="43"/>
      <c r="D148" s="43"/>
      <c r="E148" s="90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3:18" ht="12.75">
      <c r="C149" s="43"/>
      <c r="D149" s="43"/>
      <c r="E149" s="90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3:18" ht="12.75">
      <c r="C150" s="43"/>
      <c r="D150" s="43"/>
      <c r="E150" s="90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3:18" ht="12.75">
      <c r="C151" s="43"/>
      <c r="D151" s="43"/>
      <c r="E151" s="90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3:18" ht="12.75">
      <c r="C152" s="43"/>
      <c r="D152" s="43"/>
      <c r="E152" s="90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3:18" ht="12.75">
      <c r="C153" s="43"/>
      <c r="D153" s="43"/>
      <c r="E153" s="90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3:18" ht="12.75">
      <c r="C154" s="43"/>
      <c r="D154" s="43"/>
      <c r="E154" s="90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3:18" ht="12.75">
      <c r="C155" s="43"/>
      <c r="D155" s="43"/>
      <c r="E155" s="90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3:18" ht="12.75">
      <c r="C156" s="43"/>
      <c r="D156" s="43"/>
      <c r="E156" s="90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3:18" ht="12.75">
      <c r="C157" s="43"/>
      <c r="D157" s="43"/>
      <c r="E157" s="90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3:18" ht="12.75">
      <c r="C158" s="43"/>
      <c r="D158" s="43"/>
      <c r="E158" s="90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3:18" ht="12.75">
      <c r="C159" s="43"/>
      <c r="D159" s="43"/>
      <c r="E159" s="90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3:18" ht="12.75">
      <c r="C160" s="43"/>
      <c r="D160" s="43"/>
      <c r="E160" s="90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3:18" ht="12.75">
      <c r="C161" s="43"/>
      <c r="D161" s="43"/>
      <c r="E161" s="90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3:18" ht="12.75">
      <c r="C162" s="43"/>
      <c r="D162" s="43"/>
      <c r="E162" s="90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3:18" ht="12.75">
      <c r="C163" s="43"/>
      <c r="D163" s="43"/>
      <c r="E163" s="90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3:18" ht="12.75">
      <c r="C164" s="43"/>
      <c r="D164" s="43"/>
      <c r="E164" s="90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3:18" ht="12.75">
      <c r="C165" s="43"/>
      <c r="D165" s="43"/>
      <c r="E165" s="90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3:18" ht="12.75">
      <c r="C166" s="43"/>
      <c r="D166" s="43"/>
      <c r="E166" s="90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3:18" ht="12.75">
      <c r="C167" s="43"/>
      <c r="D167" s="43"/>
      <c r="E167" s="90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3:18" ht="12.75">
      <c r="C168" s="43"/>
      <c r="D168" s="43"/>
      <c r="E168" s="90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3:18" ht="12.75">
      <c r="C169" s="43"/>
      <c r="D169" s="43"/>
      <c r="E169" s="90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3:18" ht="12.75">
      <c r="C170" s="43"/>
      <c r="D170" s="43"/>
      <c r="E170" s="90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3:18" ht="12.75">
      <c r="C171" s="43"/>
      <c r="D171" s="43"/>
      <c r="E171" s="90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3:18" ht="12.75">
      <c r="C172" s="43"/>
      <c r="D172" s="43"/>
      <c r="E172" s="90"/>
      <c r="F172" s="43"/>
      <c r="G172" s="43"/>
      <c r="H172" s="43"/>
      <c r="I172" s="43"/>
      <c r="J172" s="43"/>
      <c r="K172" s="43"/>
      <c r="L172" s="5"/>
      <c r="M172" s="5"/>
      <c r="N172" s="5"/>
      <c r="O172" s="5"/>
      <c r="P172" s="5"/>
      <c r="Q172" s="5"/>
      <c r="R172" s="43"/>
    </row>
    <row r="173" spans="3:18" ht="12.75">
      <c r="C173" s="43"/>
      <c r="D173" s="43"/>
      <c r="E173" s="90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3:18" ht="12.75">
      <c r="C174" s="43"/>
      <c r="D174" s="43"/>
      <c r="E174" s="90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3:18" ht="12.75">
      <c r="C175" s="43"/>
      <c r="D175" s="43"/>
      <c r="E175" s="90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3:18" ht="12.75">
      <c r="C176" s="43"/>
      <c r="D176" s="43"/>
      <c r="E176" s="90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3:18" ht="12.75">
      <c r="C177" s="43"/>
      <c r="D177" s="43"/>
      <c r="E177" s="90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3:18" ht="12.75">
      <c r="C178" s="43"/>
      <c r="D178" s="43"/>
      <c r="E178" s="90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3:18" ht="12.75">
      <c r="C179" s="43"/>
      <c r="D179" s="43"/>
      <c r="E179" s="90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3:18" ht="12.75">
      <c r="C180" s="43"/>
      <c r="D180" s="43"/>
      <c r="E180" s="90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3:18" ht="12.75">
      <c r="C181" s="43"/>
      <c r="D181" s="43"/>
      <c r="E181" s="90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3:18" ht="12.75">
      <c r="C182" s="43"/>
      <c r="D182" s="43"/>
      <c r="E182" s="90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3:18" ht="12.75">
      <c r="C183" s="43"/>
      <c r="D183" s="43"/>
      <c r="E183" s="90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3:18" ht="12.75">
      <c r="C184" s="43"/>
      <c r="D184" s="43"/>
      <c r="E184" s="90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3:18" ht="12.75">
      <c r="C185" s="43"/>
      <c r="D185" s="43"/>
      <c r="E185" s="90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3:18" ht="12.75">
      <c r="C186" s="43"/>
      <c r="D186" s="43"/>
      <c r="E186" s="90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3:18" ht="12.75">
      <c r="C187" s="43"/>
      <c r="D187" s="43"/>
      <c r="E187" s="90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3:18" ht="12.75">
      <c r="C188" s="43"/>
      <c r="D188" s="43"/>
      <c r="E188" s="90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3:18" ht="12.75">
      <c r="C189" s="43"/>
      <c r="D189" s="43"/>
      <c r="E189" s="90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3:18" ht="12.75">
      <c r="C190" s="43"/>
      <c r="D190" s="43"/>
      <c r="E190" s="90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3:18" ht="12.75">
      <c r="C191" s="43"/>
      <c r="D191" s="43"/>
      <c r="E191" s="90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3:18" ht="12.75">
      <c r="C192" s="43"/>
      <c r="D192" s="43"/>
      <c r="E192" s="90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3:18" ht="12.75">
      <c r="C193" s="43"/>
      <c r="D193" s="43"/>
      <c r="E193" s="90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3:18" ht="12.75">
      <c r="C194" s="43"/>
      <c r="D194" s="43"/>
      <c r="E194" s="90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3:18" ht="12.75">
      <c r="C195" s="43"/>
      <c r="D195" s="43"/>
      <c r="E195" s="90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3:18" ht="12.75">
      <c r="C196" s="43"/>
      <c r="D196" s="43"/>
      <c r="E196" s="90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3:18" ht="12.75">
      <c r="C197" s="43"/>
      <c r="D197" s="43"/>
      <c r="E197" s="90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3:18" ht="12.75">
      <c r="C198" s="43"/>
      <c r="D198" s="43"/>
      <c r="E198" s="90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3:18" ht="12.75">
      <c r="C199" s="43"/>
      <c r="D199" s="43"/>
      <c r="E199" s="90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3:18" ht="12.75">
      <c r="C200" s="43"/>
      <c r="D200" s="43"/>
      <c r="E200" s="90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3:18" ht="12.75">
      <c r="C201" s="43"/>
      <c r="D201" s="43"/>
      <c r="E201" s="90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3:18" ht="12.75">
      <c r="C202" s="43"/>
      <c r="D202" s="43"/>
      <c r="E202" s="90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3:18" ht="12.75">
      <c r="C203" s="43"/>
      <c r="D203" s="43"/>
      <c r="E203" s="90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3:18" ht="12.75">
      <c r="C204" s="43"/>
      <c r="D204" s="43"/>
      <c r="E204" s="90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3:18" ht="12.75">
      <c r="C205" s="43"/>
      <c r="D205" s="43"/>
      <c r="E205" s="90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3:18" ht="12.75">
      <c r="C206" s="43"/>
      <c r="D206" s="43"/>
      <c r="E206" s="90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3:18" ht="12.75">
      <c r="C207" s="43"/>
      <c r="D207" s="43"/>
      <c r="E207" s="90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3:18" ht="12.75">
      <c r="C208" s="43"/>
      <c r="D208" s="43"/>
      <c r="E208" s="90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3:18" ht="12.75">
      <c r="C209" s="43"/>
      <c r="D209" s="43"/>
      <c r="E209" s="90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3:18" ht="12.75">
      <c r="C210" s="43"/>
      <c r="D210" s="43"/>
      <c r="E210" s="90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3:18" ht="12.75">
      <c r="C211" s="43"/>
      <c r="D211" s="43"/>
      <c r="E211" s="90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3:18" ht="12.75">
      <c r="C212" s="43"/>
      <c r="D212" s="43"/>
      <c r="E212" s="90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3:18" ht="12.75">
      <c r="C213" s="43"/>
      <c r="D213" s="43"/>
      <c r="E213" s="90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3:18" ht="12.75">
      <c r="C214" s="43"/>
      <c r="D214" s="43"/>
      <c r="E214" s="90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3:18" ht="12.75">
      <c r="C215" s="43"/>
      <c r="D215" s="43"/>
      <c r="E215" s="90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3:18" ht="12.75">
      <c r="C216" s="43"/>
      <c r="D216" s="43"/>
      <c r="E216" s="90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3:18" ht="12.75">
      <c r="C217" s="43"/>
      <c r="D217" s="43"/>
      <c r="E217" s="90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3:18" ht="12.75">
      <c r="C218" s="43"/>
      <c r="D218" s="43"/>
      <c r="E218" s="90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3:18" ht="12.75">
      <c r="C219" s="43"/>
      <c r="D219" s="43"/>
      <c r="E219" s="90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3:18" ht="12.75">
      <c r="C220" s="43"/>
      <c r="D220" s="43"/>
      <c r="E220" s="90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3:18" ht="12.75">
      <c r="C221" s="43"/>
      <c r="D221" s="43"/>
      <c r="E221" s="90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3:18" ht="12.75">
      <c r="C222" s="43"/>
      <c r="D222" s="43"/>
      <c r="E222" s="90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3:18" ht="12.75">
      <c r="C223" s="43"/>
      <c r="D223" s="43"/>
      <c r="E223" s="90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3:18" ht="12.75">
      <c r="C224" s="43"/>
      <c r="D224" s="43"/>
      <c r="E224" s="90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3:18" ht="12.75">
      <c r="C225" s="43"/>
      <c r="D225" s="43"/>
      <c r="E225" s="90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3:18" ht="12.75">
      <c r="C226" s="43"/>
      <c r="D226" s="43"/>
      <c r="E226" s="90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3:18" ht="12.75">
      <c r="C227" s="43"/>
      <c r="D227" s="43"/>
      <c r="E227" s="90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3:18" ht="12.75">
      <c r="C228" s="43"/>
      <c r="D228" s="43"/>
      <c r="E228" s="90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3:18" ht="12.75">
      <c r="C229" s="43"/>
      <c r="D229" s="43"/>
      <c r="E229" s="90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3:18" ht="12.75">
      <c r="C230" s="43"/>
      <c r="D230" s="43"/>
      <c r="E230" s="90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3:18" ht="12.75">
      <c r="C231" s="43"/>
      <c r="D231" s="43"/>
      <c r="E231" s="90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3:18" ht="12.75">
      <c r="C232" s="43"/>
      <c r="D232" s="43"/>
      <c r="E232" s="90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3:18" ht="12.75">
      <c r="C233" s="43"/>
      <c r="D233" s="43"/>
      <c r="E233" s="90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3:18" ht="12.75">
      <c r="C234" s="43"/>
      <c r="D234" s="43"/>
      <c r="E234" s="90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3:18" ht="12.75">
      <c r="C235" s="43"/>
      <c r="D235" s="43"/>
      <c r="E235" s="90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3:18" ht="12.75">
      <c r="C236" s="43"/>
      <c r="D236" s="43"/>
      <c r="E236" s="90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3:18" ht="12.75">
      <c r="C237" s="43"/>
      <c r="D237" s="43"/>
      <c r="E237" s="90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3:18" ht="12.75">
      <c r="C238" s="43"/>
      <c r="D238" s="43"/>
      <c r="E238" s="90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3:18" ht="12.75">
      <c r="C239" s="43"/>
      <c r="D239" s="43"/>
      <c r="E239" s="90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3:18" ht="12.75">
      <c r="C240" s="43"/>
      <c r="D240" s="43"/>
      <c r="E240" s="90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3:18" ht="12.75">
      <c r="C241" s="43"/>
      <c r="D241" s="43"/>
      <c r="E241" s="90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3:18" ht="12.75">
      <c r="C242" s="43"/>
      <c r="D242" s="43"/>
      <c r="E242" s="90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3:18" ht="12.75">
      <c r="C243" s="43"/>
      <c r="D243" s="43"/>
      <c r="E243" s="90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3:18" ht="12.75">
      <c r="C244" s="43"/>
      <c r="D244" s="43"/>
      <c r="E244" s="90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3:18" ht="12.75">
      <c r="C245" s="43"/>
      <c r="D245" s="43"/>
      <c r="E245" s="90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3:18" ht="12.75">
      <c r="C246" s="43"/>
      <c r="D246" s="43"/>
      <c r="E246" s="90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3:18" ht="12.75">
      <c r="C247" s="43"/>
      <c r="D247" s="43"/>
      <c r="E247" s="90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3:18" ht="12.75">
      <c r="C248" s="43"/>
      <c r="D248" s="43"/>
      <c r="E248" s="90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3:18" ht="12.75">
      <c r="C249" s="43"/>
      <c r="D249" s="43"/>
      <c r="E249" s="90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3:18" ht="12.75">
      <c r="C250" s="43"/>
      <c r="D250" s="43"/>
      <c r="E250" s="90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3:18" ht="12.75">
      <c r="C251" s="43"/>
      <c r="D251" s="43"/>
      <c r="E251" s="90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3:18" ht="12.75">
      <c r="C252" s="43"/>
      <c r="D252" s="43"/>
      <c r="E252" s="90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3:18" ht="12.75">
      <c r="C253" s="43"/>
      <c r="D253" s="43"/>
      <c r="E253" s="90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</sheetData>
  <mergeCells count="1">
    <mergeCell ref="S35:U35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Anka modellen</dc:title>
  <dc:subject/>
  <dc:creator> Yakida</dc:creator>
  <cp:keywords/>
  <dc:description> </dc:description>
  <cp:lastModifiedBy>no</cp:lastModifiedBy>
  <cp:lastPrinted>2009-11-19T08:29:22Z</cp:lastPrinted>
  <dcterms:created xsi:type="dcterms:W3CDTF">1999-08-18T12:19:15Z</dcterms:created>
  <dcterms:modified xsi:type="dcterms:W3CDTF">2010-01-04T13:33:30Z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